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knicholas\Sales Team Dropbox\Kelly Nicholas\Grower Guides\"/>
    </mc:Choice>
  </mc:AlternateContent>
  <bookViews>
    <workbookView xWindow="620" yWindow="340" windowWidth="24110" windowHeight="10980" tabRatio="817"/>
  </bookViews>
  <sheets>
    <sheet name="Annuals Timing" sheetId="5" r:id="rId1"/>
  </sheets>
  <definedNames>
    <definedName name="_xlnm._FilterDatabase" localSheetId="0" hidden="1">'Annuals Timing'!$B$17:$O$950</definedName>
    <definedName name="_xlnm.Criteria" localSheetId="0">'Annuals Timing'!#REF!</definedName>
    <definedName name="_xlnm.Extract" localSheetId="0">'Annuals Timing'!#REF!</definedName>
    <definedName name="_xlnm.Print_Area" localSheetId="0">'Annuals Timing'!$B$16:$R$201</definedName>
    <definedName name="_xlnm.Print_Titles" localSheetId="0">'Annuals Timing'!$16:$17</definedName>
    <definedName name="Slicer_ORDER_ME_amount_to_order_in_the_rows2">#N/A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Lst>
</workbook>
</file>

<file path=xl/calcChain.xml><?xml version="1.0" encoding="utf-8"?>
<calcChain xmlns="http://schemas.openxmlformats.org/spreadsheetml/2006/main">
  <c r="B18" i="5" l="1"/>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S909" i="5" l="1"/>
  <c r="S908" i="5"/>
  <c r="S907" i="5"/>
  <c r="S906" i="5"/>
  <c r="S905" i="5"/>
  <c r="S904" i="5"/>
  <c r="S903" i="5"/>
  <c r="S799" i="5"/>
  <c r="S798" i="5"/>
  <c r="S797" i="5"/>
  <c r="S796" i="5"/>
  <c r="S795" i="5"/>
  <c r="S794" i="5"/>
  <c r="S793" i="5"/>
  <c r="S792" i="5"/>
  <c r="S791" i="5"/>
  <c r="S790" i="5"/>
  <c r="S789" i="5"/>
  <c r="S788" i="5"/>
  <c r="S787" i="5"/>
  <c r="S786" i="5"/>
  <c r="S785" i="5"/>
  <c r="S784" i="5"/>
  <c r="S783" i="5"/>
  <c r="S782" i="5"/>
  <c r="S781" i="5"/>
  <c r="S780" i="5"/>
  <c r="S779" i="5"/>
  <c r="S778" i="5"/>
  <c r="S777" i="5"/>
  <c r="S776" i="5"/>
  <c r="S775" i="5"/>
  <c r="S774" i="5"/>
  <c r="S773" i="5"/>
  <c r="S772" i="5"/>
  <c r="S771" i="5"/>
  <c r="S770" i="5"/>
  <c r="S769" i="5"/>
  <c r="S768" i="5"/>
  <c r="S767" i="5"/>
  <c r="S766" i="5"/>
  <c r="S765" i="5"/>
  <c r="S764" i="5"/>
  <c r="S763" i="5"/>
  <c r="S762" i="5"/>
  <c r="S761" i="5"/>
  <c r="S760" i="5"/>
  <c r="S759" i="5"/>
  <c r="S758" i="5"/>
  <c r="S757" i="5"/>
  <c r="S756" i="5"/>
  <c r="S755" i="5"/>
  <c r="S754" i="5"/>
  <c r="S753" i="5"/>
  <c r="S752" i="5"/>
  <c r="S751" i="5"/>
  <c r="S750" i="5"/>
  <c r="S749" i="5"/>
  <c r="S748" i="5"/>
  <c r="S747" i="5"/>
  <c r="S746" i="5"/>
  <c r="S745" i="5"/>
  <c r="S744" i="5"/>
  <c r="S743" i="5"/>
  <c r="S742" i="5"/>
  <c r="S741" i="5"/>
  <c r="S740" i="5"/>
  <c r="S739" i="5"/>
  <c r="S738" i="5"/>
  <c r="S737" i="5"/>
  <c r="S736" i="5"/>
  <c r="S735" i="5"/>
  <c r="S734" i="5"/>
  <c r="S733" i="5"/>
  <c r="S732" i="5"/>
  <c r="S731" i="5"/>
  <c r="S730" i="5"/>
  <c r="S729" i="5"/>
  <c r="S728" i="5"/>
  <c r="S727" i="5"/>
  <c r="S726" i="5"/>
  <c r="S725" i="5"/>
  <c r="S724" i="5"/>
  <c r="S723" i="5"/>
  <c r="S722" i="5"/>
  <c r="S721" i="5"/>
  <c r="S720" i="5"/>
  <c r="S719" i="5"/>
  <c r="S718" i="5"/>
  <c r="S717" i="5"/>
  <c r="S716" i="5"/>
  <c r="S715" i="5"/>
  <c r="S714" i="5"/>
  <c r="S713" i="5"/>
  <c r="S712" i="5"/>
  <c r="S711" i="5"/>
  <c r="S710" i="5"/>
  <c r="S709" i="5"/>
  <c r="S708" i="5"/>
  <c r="S707" i="5"/>
  <c r="S706" i="5"/>
  <c r="S705" i="5"/>
  <c r="S704" i="5"/>
  <c r="S703" i="5"/>
  <c r="S702" i="5"/>
  <c r="S701" i="5"/>
  <c r="S700" i="5"/>
  <c r="S699" i="5"/>
  <c r="S698" i="5"/>
  <c r="S697" i="5"/>
  <c r="S696" i="5"/>
  <c r="S695" i="5"/>
  <c r="S694" i="5"/>
  <c r="S693" i="5"/>
  <c r="S692" i="5"/>
  <c r="S691" i="5"/>
  <c r="S690" i="5"/>
  <c r="S689" i="5"/>
  <c r="S688" i="5"/>
  <c r="S687" i="5"/>
  <c r="S686" i="5"/>
  <c r="S685" i="5"/>
  <c r="S684" i="5"/>
  <c r="S683" i="5"/>
  <c r="S682" i="5"/>
  <c r="S681" i="5"/>
  <c r="S680" i="5"/>
  <c r="S679" i="5"/>
  <c r="S678" i="5"/>
  <c r="S677" i="5"/>
  <c r="S676" i="5"/>
  <c r="S675" i="5"/>
  <c r="S674" i="5"/>
  <c r="S673" i="5"/>
  <c r="S672" i="5"/>
  <c r="S671" i="5"/>
  <c r="S670" i="5"/>
  <c r="S669" i="5"/>
  <c r="S668" i="5"/>
  <c r="S667" i="5"/>
  <c r="S666" i="5"/>
  <c r="S663" i="5"/>
  <c r="S662" i="5"/>
  <c r="S661" i="5"/>
  <c r="S660" i="5"/>
  <c r="S659" i="5"/>
  <c r="S658" i="5"/>
  <c r="S657" i="5"/>
  <c r="S656" i="5"/>
  <c r="S655" i="5"/>
  <c r="S654" i="5"/>
  <c r="S653" i="5"/>
  <c r="S652" i="5"/>
  <c r="S651" i="5"/>
  <c r="S650" i="5"/>
  <c r="S649" i="5"/>
  <c r="S648" i="5"/>
  <c r="S647" i="5"/>
  <c r="S646" i="5"/>
  <c r="S645" i="5"/>
  <c r="S644" i="5"/>
  <c r="S643" i="5"/>
  <c r="S642" i="5"/>
  <c r="S641" i="5"/>
  <c r="S640" i="5"/>
  <c r="S639" i="5"/>
  <c r="S638" i="5"/>
  <c r="S637" i="5"/>
  <c r="S636" i="5"/>
  <c r="S635" i="5"/>
  <c r="S634" i="5"/>
  <c r="S633" i="5"/>
  <c r="S632" i="5"/>
  <c r="S631" i="5"/>
  <c r="S630" i="5"/>
  <c r="S629" i="5"/>
  <c r="S628" i="5"/>
  <c r="S627" i="5"/>
  <c r="S626" i="5"/>
  <c r="S625" i="5"/>
  <c r="S624" i="5"/>
  <c r="S623" i="5"/>
  <c r="S622" i="5"/>
  <c r="S621" i="5"/>
  <c r="S620" i="5"/>
  <c r="S619" i="5"/>
  <c r="S618" i="5"/>
  <c r="S617" i="5"/>
  <c r="S616" i="5"/>
  <c r="S615" i="5"/>
  <c r="S614" i="5"/>
  <c r="S613" i="5"/>
  <c r="S612" i="5"/>
  <c r="S611" i="5"/>
  <c r="S610" i="5"/>
  <c r="S609" i="5"/>
  <c r="S608" i="5"/>
  <c r="S607" i="5"/>
  <c r="S606" i="5"/>
  <c r="S605" i="5"/>
  <c r="S604" i="5"/>
  <c r="S603" i="5"/>
  <c r="S602" i="5"/>
  <c r="S601" i="5"/>
  <c r="S600" i="5"/>
  <c r="S599" i="5"/>
  <c r="S598" i="5"/>
  <c r="S597" i="5"/>
  <c r="S596" i="5"/>
  <c r="S595" i="5"/>
  <c r="S594" i="5"/>
  <c r="S593" i="5"/>
  <c r="S592" i="5"/>
  <c r="S591" i="5"/>
  <c r="S590" i="5"/>
  <c r="S589" i="5"/>
  <c r="S588" i="5"/>
  <c r="S587" i="5"/>
  <c r="S586" i="5"/>
  <c r="S585" i="5"/>
  <c r="S584" i="5"/>
  <c r="S583" i="5"/>
  <c r="S582" i="5"/>
  <c r="S581" i="5"/>
  <c r="S580" i="5"/>
  <c r="S579" i="5"/>
  <c r="S578" i="5"/>
  <c r="S577" i="5"/>
  <c r="S576" i="5"/>
  <c r="S575" i="5"/>
  <c r="S574" i="5"/>
  <c r="S573" i="5"/>
  <c r="S572" i="5"/>
  <c r="S571" i="5"/>
  <c r="S570" i="5"/>
  <c r="S569" i="5"/>
  <c r="S568" i="5"/>
  <c r="S567" i="5"/>
  <c r="S458" i="5"/>
  <c r="S457" i="5"/>
  <c r="S456" i="5"/>
  <c r="S455" i="5"/>
  <c r="S454" i="5"/>
  <c r="S453" i="5"/>
  <c r="S452" i="5"/>
  <c r="S451" i="5"/>
  <c r="P451" i="5"/>
  <c r="N365" i="5" l="1"/>
  <c r="O365" i="5"/>
  <c r="N336" i="5"/>
  <c r="O336" i="5"/>
  <c r="N313" i="5"/>
  <c r="O313" i="5"/>
  <c r="N303" i="5"/>
  <c r="N304" i="5"/>
  <c r="N305" i="5"/>
  <c r="N306" i="5"/>
  <c r="O303" i="5"/>
  <c r="O304" i="5"/>
  <c r="O305" i="5"/>
  <c r="O306" i="5"/>
  <c r="N301" i="5"/>
  <c r="O301" i="5"/>
  <c r="N293" i="5"/>
  <c r="O293" i="5"/>
  <c r="N291" i="5"/>
  <c r="O291" i="5"/>
  <c r="N292" i="5"/>
  <c r="O292" i="5"/>
  <c r="N280" i="5"/>
  <c r="O280" i="5"/>
  <c r="N281" i="5"/>
  <c r="O281" i="5"/>
  <c r="N282" i="5"/>
  <c r="O282" i="5"/>
  <c r="N275" i="5"/>
  <c r="O275" i="5"/>
  <c r="N944" i="5"/>
  <c r="O944" i="5"/>
  <c r="N942" i="5"/>
  <c r="O942" i="5"/>
  <c r="N936" i="5"/>
  <c r="O936" i="5"/>
  <c r="N934" i="5"/>
  <c r="O934" i="5"/>
  <c r="N854" i="5"/>
  <c r="O854" i="5"/>
  <c r="N849" i="5"/>
  <c r="O849" i="5"/>
  <c r="N822" i="5"/>
  <c r="O822" i="5"/>
  <c r="N815" i="5"/>
  <c r="O815" i="5"/>
  <c r="N811" i="5"/>
  <c r="O811" i="5"/>
  <c r="N779" i="5"/>
  <c r="O779" i="5"/>
  <c r="N777" i="5"/>
  <c r="O777" i="5"/>
  <c r="N718" i="5"/>
  <c r="O718" i="5"/>
  <c r="N690" i="5"/>
  <c r="O690" i="5"/>
  <c r="N689" i="5"/>
  <c r="O689" i="5"/>
  <c r="N683" i="5"/>
  <c r="O683" i="5"/>
  <c r="N673" i="5"/>
  <c r="O673" i="5"/>
  <c r="N565" i="5"/>
  <c r="O565" i="5"/>
  <c r="N563" i="5"/>
  <c r="O563" i="5"/>
  <c r="N561" i="5"/>
  <c r="O561" i="5"/>
  <c r="N557" i="5"/>
  <c r="O557" i="5"/>
  <c r="N555" i="5"/>
  <c r="O555" i="5"/>
  <c r="N546" i="5"/>
  <c r="O546" i="5"/>
  <c r="N540" i="5"/>
  <c r="O540" i="5"/>
  <c r="N538" i="5"/>
  <c r="O538" i="5"/>
  <c r="N452" i="5"/>
  <c r="O452" i="5"/>
  <c r="N455" i="5"/>
  <c r="O455" i="5"/>
  <c r="N440" i="5"/>
  <c r="O440" i="5"/>
  <c r="N413" i="5"/>
  <c r="O413" i="5"/>
  <c r="N404" i="5"/>
  <c r="O404" i="5"/>
  <c r="N382" i="5"/>
  <c r="O382" i="5"/>
  <c r="N215" i="5"/>
  <c r="O215" i="5"/>
  <c r="N207" i="5"/>
  <c r="O207" i="5"/>
  <c r="N175" i="5"/>
  <c r="O175" i="5"/>
  <c r="N173" i="5"/>
  <c r="O173" i="5"/>
  <c r="N172" i="5"/>
  <c r="O172" i="5"/>
  <c r="N163" i="5"/>
  <c r="O163" i="5"/>
  <c r="N160" i="5"/>
  <c r="O160" i="5"/>
  <c r="N144" i="5"/>
  <c r="O144" i="5"/>
  <c r="N132" i="5"/>
  <c r="O132" i="5"/>
  <c r="N112" i="5"/>
  <c r="O112" i="5"/>
  <c r="N84" i="5"/>
  <c r="O84" i="5"/>
  <c r="N59" i="5"/>
  <c r="O59" i="5"/>
  <c r="O355" i="5" l="1"/>
  <c r="O18" i="5" l="1"/>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60" i="5"/>
  <c r="O61" i="5"/>
  <c r="O62" i="5"/>
  <c r="O63" i="5"/>
  <c r="O64" i="5"/>
  <c r="O65" i="5"/>
  <c r="O66" i="5"/>
  <c r="O67" i="5"/>
  <c r="O68" i="5"/>
  <c r="O69" i="5"/>
  <c r="O70" i="5"/>
  <c r="O71" i="5"/>
  <c r="O72" i="5"/>
  <c r="O73" i="5"/>
  <c r="O74" i="5"/>
  <c r="O75" i="5"/>
  <c r="O76" i="5"/>
  <c r="O77" i="5"/>
  <c r="O78" i="5"/>
  <c r="O79" i="5"/>
  <c r="O80" i="5"/>
  <c r="O81" i="5"/>
  <c r="O82" i="5"/>
  <c r="O83"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3" i="5"/>
  <c r="O114" i="5"/>
  <c r="O115" i="5"/>
  <c r="O116" i="5"/>
  <c r="O117" i="5"/>
  <c r="O118" i="5"/>
  <c r="O119" i="5"/>
  <c r="O120" i="5"/>
  <c r="O121" i="5"/>
  <c r="O122" i="5"/>
  <c r="O123" i="5"/>
  <c r="O124" i="5"/>
  <c r="O125" i="5"/>
  <c r="O126" i="5"/>
  <c r="O127" i="5"/>
  <c r="O128" i="5"/>
  <c r="O129" i="5"/>
  <c r="O130" i="5"/>
  <c r="O131" i="5"/>
  <c r="O133" i="5"/>
  <c r="O134" i="5"/>
  <c r="O135" i="5"/>
  <c r="O136" i="5"/>
  <c r="O137" i="5"/>
  <c r="O138" i="5"/>
  <c r="O139" i="5"/>
  <c r="O140" i="5"/>
  <c r="O141" i="5"/>
  <c r="O142" i="5"/>
  <c r="O143" i="5"/>
  <c r="O145" i="5"/>
  <c r="O146" i="5"/>
  <c r="O147" i="5"/>
  <c r="O148" i="5"/>
  <c r="O149" i="5"/>
  <c r="O150" i="5"/>
  <c r="O151" i="5"/>
  <c r="O152" i="5"/>
  <c r="O153" i="5"/>
  <c r="O154" i="5"/>
  <c r="O155" i="5"/>
  <c r="O156" i="5"/>
  <c r="O157" i="5"/>
  <c r="O158" i="5"/>
  <c r="O159" i="5"/>
  <c r="O161" i="5"/>
  <c r="O162" i="5"/>
  <c r="O164" i="5"/>
  <c r="O165" i="5"/>
  <c r="O166" i="5"/>
  <c r="O167" i="5"/>
  <c r="O168" i="5"/>
  <c r="O169" i="5"/>
  <c r="O170" i="5"/>
  <c r="O171" i="5"/>
  <c r="O174"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8" i="5"/>
  <c r="O209" i="5"/>
  <c r="O210" i="5"/>
  <c r="O211" i="5"/>
  <c r="O212" i="5"/>
  <c r="O213" i="5"/>
  <c r="O214"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6" i="5"/>
  <c r="O277" i="5"/>
  <c r="O278" i="5"/>
  <c r="O279" i="5"/>
  <c r="O283" i="5"/>
  <c r="O284" i="5"/>
  <c r="O285" i="5"/>
  <c r="O286" i="5"/>
  <c r="O287" i="5"/>
  <c r="O288" i="5"/>
  <c r="O289" i="5"/>
  <c r="O290" i="5"/>
  <c r="O294" i="5"/>
  <c r="O295" i="5"/>
  <c r="O296" i="5"/>
  <c r="O297" i="5"/>
  <c r="O298" i="5"/>
  <c r="O299" i="5"/>
  <c r="O300" i="5"/>
  <c r="O302" i="5"/>
  <c r="O307" i="5"/>
  <c r="O308" i="5"/>
  <c r="O309" i="5"/>
  <c r="O310" i="5"/>
  <c r="O311" i="5"/>
  <c r="O312" i="5"/>
  <c r="O314" i="5"/>
  <c r="O315" i="5"/>
  <c r="O316" i="5"/>
  <c r="O317" i="5"/>
  <c r="O318" i="5"/>
  <c r="O319" i="5"/>
  <c r="O320" i="5"/>
  <c r="O321" i="5"/>
  <c r="O322" i="5"/>
  <c r="O323" i="5"/>
  <c r="O324" i="5"/>
  <c r="O325" i="5"/>
  <c r="O326" i="5"/>
  <c r="O327" i="5"/>
  <c r="O328" i="5"/>
  <c r="O329" i="5"/>
  <c r="O330" i="5"/>
  <c r="O331" i="5"/>
  <c r="O332" i="5"/>
  <c r="O333" i="5"/>
  <c r="O334" i="5"/>
  <c r="O335" i="5"/>
  <c r="O337" i="5"/>
  <c r="O338" i="5"/>
  <c r="O339" i="5"/>
  <c r="O340" i="5"/>
  <c r="O341" i="5"/>
  <c r="O342" i="5"/>
  <c r="O343" i="5"/>
  <c r="O344" i="5"/>
  <c r="O345" i="5"/>
  <c r="O346" i="5"/>
  <c r="O347" i="5"/>
  <c r="O348" i="5"/>
  <c r="O349" i="5"/>
  <c r="O350" i="5"/>
  <c r="O351" i="5"/>
  <c r="O352" i="5"/>
  <c r="O353" i="5"/>
  <c r="O354" i="5"/>
  <c r="O356" i="5"/>
  <c r="O357" i="5"/>
  <c r="O358" i="5"/>
  <c r="O359" i="5"/>
  <c r="O360" i="5"/>
  <c r="O361" i="5"/>
  <c r="O362" i="5"/>
  <c r="O363" i="5"/>
  <c r="O364" i="5"/>
  <c r="O366" i="5"/>
  <c r="O367" i="5"/>
  <c r="O368" i="5"/>
  <c r="O369" i="5"/>
  <c r="O370" i="5"/>
  <c r="O371" i="5"/>
  <c r="O372" i="5"/>
  <c r="O373" i="5"/>
  <c r="O374" i="5"/>
  <c r="O375" i="5"/>
  <c r="O376" i="5"/>
  <c r="O377" i="5"/>
  <c r="O378" i="5"/>
  <c r="O379" i="5"/>
  <c r="O380" i="5"/>
  <c r="O381" i="5"/>
  <c r="O383" i="5"/>
  <c r="O384" i="5"/>
  <c r="O385" i="5"/>
  <c r="O386" i="5"/>
  <c r="O387" i="5"/>
  <c r="O388" i="5"/>
  <c r="O389" i="5"/>
  <c r="O390" i="5"/>
  <c r="O391" i="5"/>
  <c r="O392" i="5"/>
  <c r="O393" i="5"/>
  <c r="O394" i="5"/>
  <c r="O395" i="5"/>
  <c r="O396" i="5"/>
  <c r="O397" i="5"/>
  <c r="O398" i="5"/>
  <c r="O399" i="5"/>
  <c r="O400" i="5"/>
  <c r="O401" i="5"/>
  <c r="O402" i="5"/>
  <c r="O403" i="5"/>
  <c r="O405" i="5"/>
  <c r="O406" i="5"/>
  <c r="O407" i="5"/>
  <c r="O408" i="5"/>
  <c r="O409" i="5"/>
  <c r="O410" i="5"/>
  <c r="O411" i="5"/>
  <c r="O412" i="5"/>
  <c r="O414" i="5"/>
  <c r="O415" i="5"/>
  <c r="O416" i="5"/>
  <c r="O417" i="5"/>
  <c r="O418" i="5"/>
  <c r="O419" i="5"/>
  <c r="O420" i="5"/>
  <c r="O421" i="5"/>
  <c r="O422" i="5"/>
  <c r="O423" i="5"/>
  <c r="O424" i="5"/>
  <c r="O425" i="5"/>
  <c r="O426" i="5"/>
  <c r="O427" i="5"/>
  <c r="O428" i="5"/>
  <c r="O429" i="5"/>
  <c r="O430" i="5"/>
  <c r="O431" i="5"/>
  <c r="O432" i="5"/>
  <c r="O433" i="5"/>
  <c r="O434" i="5"/>
  <c r="O435" i="5"/>
  <c r="O436" i="5"/>
  <c r="O437" i="5"/>
  <c r="O438" i="5"/>
  <c r="O439" i="5"/>
  <c r="O441" i="5"/>
  <c r="O442" i="5"/>
  <c r="O443" i="5"/>
  <c r="O444" i="5"/>
  <c r="O445" i="5"/>
  <c r="O446" i="5"/>
  <c r="O447" i="5"/>
  <c r="O448" i="5"/>
  <c r="O449" i="5"/>
  <c r="O450" i="5"/>
  <c r="O451" i="5"/>
  <c r="R451" i="5" s="1"/>
  <c r="O453" i="5"/>
  <c r="O454" i="5"/>
  <c r="O456" i="5"/>
  <c r="O457" i="5"/>
  <c r="O458" i="5"/>
  <c r="O459" i="5"/>
  <c r="O460" i="5"/>
  <c r="O461" i="5"/>
  <c r="O462" i="5"/>
  <c r="O463" i="5"/>
  <c r="O464" i="5"/>
  <c r="O465" i="5"/>
  <c r="O466" i="5"/>
  <c r="O467" i="5"/>
  <c r="O468" i="5"/>
  <c r="O469" i="5"/>
  <c r="O470" i="5"/>
  <c r="O471" i="5"/>
  <c r="O472" i="5"/>
  <c r="O473" i="5"/>
  <c r="O474" i="5"/>
  <c r="O475" i="5"/>
  <c r="O476" i="5"/>
  <c r="O477" i="5"/>
  <c r="O478" i="5"/>
  <c r="O479" i="5"/>
  <c r="O480" i="5"/>
  <c r="O481" i="5"/>
  <c r="O482" i="5"/>
  <c r="O483" i="5"/>
  <c r="O484" i="5"/>
  <c r="O485" i="5"/>
  <c r="O486" i="5"/>
  <c r="O487" i="5"/>
  <c r="O488" i="5"/>
  <c r="O489" i="5"/>
  <c r="O490" i="5"/>
  <c r="O491" i="5"/>
  <c r="O492" i="5"/>
  <c r="O493" i="5"/>
  <c r="O494" i="5"/>
  <c r="O495" i="5"/>
  <c r="O496" i="5"/>
  <c r="O497" i="5"/>
  <c r="O498" i="5"/>
  <c r="O499" i="5"/>
  <c r="O500" i="5"/>
  <c r="O501" i="5"/>
  <c r="O502" i="5"/>
  <c r="O503" i="5"/>
  <c r="O504" i="5"/>
  <c r="O505" i="5"/>
  <c r="O506" i="5"/>
  <c r="O507" i="5"/>
  <c r="O508" i="5"/>
  <c r="O509" i="5"/>
  <c r="O510" i="5"/>
  <c r="O511" i="5"/>
  <c r="O512" i="5"/>
  <c r="O513" i="5"/>
  <c r="O514" i="5"/>
  <c r="O515" i="5"/>
  <c r="O516" i="5"/>
  <c r="O517" i="5"/>
  <c r="O518" i="5"/>
  <c r="O519" i="5"/>
  <c r="O520" i="5"/>
  <c r="O521" i="5"/>
  <c r="O522" i="5"/>
  <c r="O523" i="5"/>
  <c r="O524" i="5"/>
  <c r="O525" i="5"/>
  <c r="O526" i="5"/>
  <c r="O527" i="5"/>
  <c r="O528" i="5"/>
  <c r="O529" i="5"/>
  <c r="O530" i="5"/>
  <c r="O531" i="5"/>
  <c r="O532" i="5"/>
  <c r="O533" i="5"/>
  <c r="O534" i="5"/>
  <c r="O535" i="5"/>
  <c r="O536" i="5"/>
  <c r="O537" i="5"/>
  <c r="O539" i="5"/>
  <c r="O541" i="5"/>
  <c r="O542" i="5"/>
  <c r="O543" i="5"/>
  <c r="O544" i="5"/>
  <c r="O545" i="5"/>
  <c r="O547" i="5"/>
  <c r="O548" i="5"/>
  <c r="O549" i="5"/>
  <c r="O550" i="5"/>
  <c r="O551" i="5"/>
  <c r="O552" i="5"/>
  <c r="O553" i="5"/>
  <c r="O554" i="5"/>
  <c r="O556" i="5"/>
  <c r="O558" i="5"/>
  <c r="O559" i="5"/>
  <c r="O560" i="5"/>
  <c r="O562" i="5"/>
  <c r="O564" i="5"/>
  <c r="O566" i="5"/>
  <c r="O567" i="5"/>
  <c r="O568" i="5"/>
  <c r="O569" i="5"/>
  <c r="O570" i="5"/>
  <c r="O571" i="5"/>
  <c r="O572" i="5"/>
  <c r="O573" i="5"/>
  <c r="O574" i="5"/>
  <c r="O575" i="5"/>
  <c r="O576" i="5"/>
  <c r="O577" i="5"/>
  <c r="O578" i="5"/>
  <c r="O579" i="5"/>
  <c r="O580" i="5"/>
  <c r="O581" i="5"/>
  <c r="O582" i="5"/>
  <c r="O583" i="5"/>
  <c r="O584" i="5"/>
  <c r="O585" i="5"/>
  <c r="O586" i="5"/>
  <c r="O587" i="5"/>
  <c r="O588" i="5"/>
  <c r="O589" i="5"/>
  <c r="O590" i="5"/>
  <c r="O591" i="5"/>
  <c r="O592" i="5"/>
  <c r="O593" i="5"/>
  <c r="O594" i="5"/>
  <c r="O595" i="5"/>
  <c r="O596" i="5"/>
  <c r="O597" i="5"/>
  <c r="O598" i="5"/>
  <c r="O599" i="5"/>
  <c r="O600" i="5"/>
  <c r="O601" i="5"/>
  <c r="O602" i="5"/>
  <c r="O603" i="5"/>
  <c r="O604" i="5"/>
  <c r="O605" i="5"/>
  <c r="O606" i="5"/>
  <c r="O607" i="5"/>
  <c r="O608" i="5"/>
  <c r="O609" i="5"/>
  <c r="O610" i="5"/>
  <c r="O611" i="5"/>
  <c r="O612" i="5"/>
  <c r="O613" i="5"/>
  <c r="O614" i="5"/>
  <c r="O615" i="5"/>
  <c r="O616" i="5"/>
  <c r="O617" i="5"/>
  <c r="O618" i="5"/>
  <c r="O619" i="5"/>
  <c r="O620" i="5"/>
  <c r="O621" i="5"/>
  <c r="O622" i="5"/>
  <c r="O623" i="5"/>
  <c r="O624" i="5"/>
  <c r="O625" i="5"/>
  <c r="O626" i="5"/>
  <c r="O627" i="5"/>
  <c r="O628" i="5"/>
  <c r="O629" i="5"/>
  <c r="O630" i="5"/>
  <c r="O631" i="5"/>
  <c r="O632" i="5"/>
  <c r="O633" i="5"/>
  <c r="O634" i="5"/>
  <c r="O635" i="5"/>
  <c r="O636" i="5"/>
  <c r="O637" i="5"/>
  <c r="O638" i="5"/>
  <c r="O639" i="5"/>
  <c r="O640" i="5"/>
  <c r="O641" i="5"/>
  <c r="O642" i="5"/>
  <c r="O643" i="5"/>
  <c r="O644" i="5"/>
  <c r="O645" i="5"/>
  <c r="O646" i="5"/>
  <c r="O647" i="5"/>
  <c r="O648" i="5"/>
  <c r="O649" i="5"/>
  <c r="O650" i="5"/>
  <c r="O651" i="5"/>
  <c r="O652" i="5"/>
  <c r="O653" i="5"/>
  <c r="O654" i="5"/>
  <c r="O655" i="5"/>
  <c r="O656" i="5"/>
  <c r="O657" i="5"/>
  <c r="O658" i="5"/>
  <c r="O659" i="5"/>
  <c r="O660" i="5"/>
  <c r="O661" i="5"/>
  <c r="O662" i="5"/>
  <c r="O663" i="5"/>
  <c r="O664" i="5"/>
  <c r="O665" i="5"/>
  <c r="O666" i="5"/>
  <c r="O667" i="5"/>
  <c r="O668" i="5"/>
  <c r="O669" i="5"/>
  <c r="O670" i="5"/>
  <c r="O671" i="5"/>
  <c r="O672" i="5"/>
  <c r="O674" i="5"/>
  <c r="O675" i="5"/>
  <c r="O676" i="5"/>
  <c r="O677" i="5"/>
  <c r="O678" i="5"/>
  <c r="O679" i="5"/>
  <c r="O680" i="5"/>
  <c r="O681" i="5"/>
  <c r="O682" i="5"/>
  <c r="O684" i="5"/>
  <c r="O685" i="5"/>
  <c r="O686" i="5"/>
  <c r="O687" i="5"/>
  <c r="O688" i="5"/>
  <c r="O691" i="5"/>
  <c r="O692" i="5"/>
  <c r="O693" i="5"/>
  <c r="O694" i="5"/>
  <c r="O695" i="5"/>
  <c r="O696" i="5"/>
  <c r="O697" i="5"/>
  <c r="O698" i="5"/>
  <c r="O699" i="5"/>
  <c r="O700" i="5"/>
  <c r="O701" i="5"/>
  <c r="O702" i="5"/>
  <c r="O703" i="5"/>
  <c r="O704" i="5"/>
  <c r="O705" i="5"/>
  <c r="O706" i="5"/>
  <c r="O707" i="5"/>
  <c r="O708" i="5"/>
  <c r="O709" i="5"/>
  <c r="O710" i="5"/>
  <c r="O711" i="5"/>
  <c r="O712" i="5"/>
  <c r="O713" i="5"/>
  <c r="O714" i="5"/>
  <c r="O715" i="5"/>
  <c r="O716" i="5"/>
  <c r="O717" i="5"/>
  <c r="O719" i="5"/>
  <c r="O720" i="5"/>
  <c r="O721" i="5"/>
  <c r="O722" i="5"/>
  <c r="O723" i="5"/>
  <c r="O724" i="5"/>
  <c r="O725" i="5"/>
  <c r="O726" i="5"/>
  <c r="O727" i="5"/>
  <c r="O728" i="5"/>
  <c r="O729" i="5"/>
  <c r="O730" i="5"/>
  <c r="O731" i="5"/>
  <c r="O732" i="5"/>
  <c r="O733" i="5"/>
  <c r="O734" i="5"/>
  <c r="O735" i="5"/>
  <c r="O736" i="5"/>
  <c r="O737" i="5"/>
  <c r="O738" i="5"/>
  <c r="O739" i="5"/>
  <c r="O740" i="5"/>
  <c r="O741" i="5"/>
  <c r="O742" i="5"/>
  <c r="O743" i="5"/>
  <c r="O744" i="5"/>
  <c r="O745" i="5"/>
  <c r="O746" i="5"/>
  <c r="O747" i="5"/>
  <c r="O748" i="5"/>
  <c r="O749" i="5"/>
  <c r="O750" i="5"/>
  <c r="O751" i="5"/>
  <c r="O752" i="5"/>
  <c r="O753" i="5"/>
  <c r="O754" i="5"/>
  <c r="O755" i="5"/>
  <c r="O756" i="5"/>
  <c r="O757" i="5"/>
  <c r="O758" i="5"/>
  <c r="O759" i="5"/>
  <c r="O760" i="5"/>
  <c r="O761" i="5"/>
  <c r="O762" i="5"/>
  <c r="O763" i="5"/>
  <c r="O764" i="5"/>
  <c r="O765" i="5"/>
  <c r="O766" i="5"/>
  <c r="O767" i="5"/>
  <c r="O768" i="5"/>
  <c r="O769" i="5"/>
  <c r="O770" i="5"/>
  <c r="O771" i="5"/>
  <c r="O772" i="5"/>
  <c r="O773" i="5"/>
  <c r="O774" i="5"/>
  <c r="O775" i="5"/>
  <c r="O776" i="5"/>
  <c r="O778" i="5"/>
  <c r="O780" i="5"/>
  <c r="O781" i="5"/>
  <c r="O782" i="5"/>
  <c r="O783" i="5"/>
  <c r="O784" i="5"/>
  <c r="O785" i="5"/>
  <c r="O786" i="5"/>
  <c r="O787" i="5"/>
  <c r="O788" i="5"/>
  <c r="O789" i="5"/>
  <c r="O790" i="5"/>
  <c r="O791" i="5"/>
  <c r="O792" i="5"/>
  <c r="O793" i="5"/>
  <c r="O794" i="5"/>
  <c r="O795" i="5"/>
  <c r="O796" i="5"/>
  <c r="O797" i="5"/>
  <c r="O798" i="5"/>
  <c r="O799" i="5"/>
  <c r="O800" i="5"/>
  <c r="O801" i="5"/>
  <c r="O802" i="5"/>
  <c r="O803" i="5"/>
  <c r="O804" i="5"/>
  <c r="O805" i="5"/>
  <c r="O806" i="5"/>
  <c r="O807" i="5"/>
  <c r="O808" i="5"/>
  <c r="O809" i="5"/>
  <c r="O810" i="5"/>
  <c r="O812" i="5"/>
  <c r="O813" i="5"/>
  <c r="O814" i="5"/>
  <c r="O816" i="5"/>
  <c r="O817" i="5"/>
  <c r="O818" i="5"/>
  <c r="O819" i="5"/>
  <c r="O820" i="5"/>
  <c r="O821" i="5"/>
  <c r="O823" i="5"/>
  <c r="O824" i="5"/>
  <c r="O825" i="5"/>
  <c r="O826" i="5"/>
  <c r="O827" i="5"/>
  <c r="O828" i="5"/>
  <c r="O829" i="5"/>
  <c r="O830" i="5"/>
  <c r="O831" i="5"/>
  <c r="O832" i="5"/>
  <c r="O833" i="5"/>
  <c r="O834" i="5"/>
  <c r="O835" i="5"/>
  <c r="O836" i="5"/>
  <c r="O837" i="5"/>
  <c r="O838" i="5"/>
  <c r="O839" i="5"/>
  <c r="O840" i="5"/>
  <c r="O841" i="5"/>
  <c r="O842" i="5"/>
  <c r="O843" i="5"/>
  <c r="O844" i="5"/>
  <c r="O845" i="5"/>
  <c r="O846" i="5"/>
  <c r="O847" i="5"/>
  <c r="O848" i="5"/>
  <c r="O850" i="5"/>
  <c r="O851" i="5"/>
  <c r="O852" i="5"/>
  <c r="O853" i="5"/>
  <c r="O855" i="5"/>
  <c r="O856" i="5"/>
  <c r="O857" i="5"/>
  <c r="O858" i="5"/>
  <c r="O859" i="5"/>
  <c r="O860" i="5"/>
  <c r="O861" i="5"/>
  <c r="O862" i="5"/>
  <c r="O863" i="5"/>
  <c r="O864" i="5"/>
  <c r="O865" i="5"/>
  <c r="O866" i="5"/>
  <c r="O867" i="5"/>
  <c r="O868" i="5"/>
  <c r="O869" i="5"/>
  <c r="O870" i="5"/>
  <c r="O871" i="5"/>
  <c r="O872" i="5"/>
  <c r="O873" i="5"/>
  <c r="O874" i="5"/>
  <c r="O875" i="5"/>
  <c r="O876" i="5"/>
  <c r="O877" i="5"/>
  <c r="O878" i="5"/>
  <c r="O879" i="5"/>
  <c r="O880" i="5"/>
  <c r="O881" i="5"/>
  <c r="O882" i="5"/>
  <c r="O883" i="5"/>
  <c r="O884" i="5"/>
  <c r="O885" i="5"/>
  <c r="O886" i="5"/>
  <c r="O887" i="5"/>
  <c r="O888" i="5"/>
  <c r="O889" i="5"/>
  <c r="O890" i="5"/>
  <c r="O891" i="5"/>
  <c r="O892" i="5"/>
  <c r="O893" i="5"/>
  <c r="O894" i="5"/>
  <c r="O895" i="5"/>
  <c r="O896" i="5"/>
  <c r="O897" i="5"/>
  <c r="O898" i="5"/>
  <c r="O899" i="5"/>
  <c r="O900" i="5"/>
  <c r="O901" i="5"/>
  <c r="O902" i="5"/>
  <c r="O903" i="5"/>
  <c r="O904" i="5"/>
  <c r="O905" i="5"/>
  <c r="O906" i="5"/>
  <c r="O907" i="5"/>
  <c r="O908" i="5"/>
  <c r="O909" i="5"/>
  <c r="O910" i="5"/>
  <c r="O911" i="5"/>
  <c r="O912" i="5"/>
  <c r="O913" i="5"/>
  <c r="O914" i="5"/>
  <c r="O915" i="5"/>
  <c r="O916" i="5"/>
  <c r="O917" i="5"/>
  <c r="O918" i="5"/>
  <c r="O919" i="5"/>
  <c r="O920" i="5"/>
  <c r="O921" i="5"/>
  <c r="O922" i="5"/>
  <c r="O923" i="5"/>
  <c r="O924" i="5"/>
  <c r="O925" i="5"/>
  <c r="O926" i="5"/>
  <c r="O927" i="5"/>
  <c r="O928" i="5"/>
  <c r="O929" i="5"/>
  <c r="O930" i="5"/>
  <c r="O931" i="5"/>
  <c r="O932" i="5"/>
  <c r="O933" i="5"/>
  <c r="O935" i="5"/>
  <c r="O937" i="5"/>
  <c r="O938" i="5"/>
  <c r="O939" i="5"/>
  <c r="O940" i="5"/>
  <c r="O941" i="5"/>
  <c r="O943" i="5"/>
  <c r="O945" i="5"/>
  <c r="O946" i="5"/>
  <c r="O947" i="5"/>
  <c r="O948" i="5"/>
  <c r="O949" i="5"/>
  <c r="O950" i="5"/>
  <c r="N238" i="5" l="1"/>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N276" i="5"/>
  <c r="N277" i="5"/>
  <c r="N278" i="5"/>
  <c r="N279" i="5"/>
  <c r="N283" i="5"/>
  <c r="N284" i="5"/>
  <c r="N285" i="5"/>
  <c r="N286" i="5"/>
  <c r="N287" i="5"/>
  <c r="N288" i="5"/>
  <c r="N289" i="5"/>
  <c r="N290" i="5"/>
  <c r="N294" i="5"/>
  <c r="N295" i="5"/>
  <c r="N296" i="5"/>
  <c r="N297" i="5"/>
  <c r="N298" i="5"/>
  <c r="N299" i="5"/>
  <c r="N300" i="5"/>
  <c r="N302" i="5"/>
  <c r="N307" i="5"/>
  <c r="N308" i="5"/>
  <c r="N309" i="5"/>
  <c r="N310" i="5"/>
  <c r="N311" i="5"/>
  <c r="N312" i="5"/>
  <c r="N314" i="5"/>
  <c r="N315" i="5"/>
  <c r="N316" i="5"/>
  <c r="N317" i="5"/>
  <c r="N318" i="5"/>
  <c r="N319" i="5"/>
  <c r="N320" i="5"/>
  <c r="N321" i="5"/>
  <c r="N322" i="5"/>
  <c r="N323" i="5"/>
  <c r="N324" i="5"/>
  <c r="N325" i="5"/>
  <c r="N326" i="5"/>
  <c r="N327" i="5"/>
  <c r="N328" i="5"/>
  <c r="N329" i="5"/>
  <c r="N330" i="5"/>
  <c r="N331" i="5"/>
  <c r="N332" i="5"/>
  <c r="N333" i="5"/>
  <c r="N334" i="5"/>
  <c r="N335" i="5"/>
  <c r="N337" i="5"/>
  <c r="N338" i="5"/>
  <c r="N339" i="5"/>
  <c r="N340" i="5"/>
  <c r="N341" i="5"/>
  <c r="N342" i="5"/>
  <c r="N343" i="5"/>
  <c r="N344" i="5"/>
  <c r="N345" i="5"/>
  <c r="N346" i="5"/>
  <c r="N347" i="5"/>
  <c r="N348" i="5"/>
  <c r="N349" i="5"/>
  <c r="N350" i="5"/>
  <c r="N351" i="5"/>
  <c r="N352" i="5"/>
  <c r="N353" i="5"/>
  <c r="N354" i="5"/>
  <c r="N356" i="5"/>
  <c r="N357" i="5"/>
  <c r="N358" i="5"/>
  <c r="N359" i="5"/>
  <c r="N360" i="5"/>
  <c r="N361" i="5"/>
  <c r="N362" i="5"/>
  <c r="N363" i="5"/>
  <c r="N364" i="5"/>
  <c r="N366" i="5"/>
  <c r="N367" i="5"/>
  <c r="N368" i="5"/>
  <c r="N369" i="5"/>
  <c r="N370" i="5"/>
  <c r="N371" i="5"/>
  <c r="N372" i="5"/>
  <c r="N373" i="5"/>
  <c r="N355" i="5"/>
  <c r="N374" i="5"/>
  <c r="N375" i="5"/>
  <c r="N881" i="5"/>
  <c r="N882" i="5"/>
  <c r="Q589" i="5"/>
  <c r="R589" i="5" s="1"/>
  <c r="Q590" i="5"/>
  <c r="R590" i="5" s="1"/>
  <c r="Q591" i="5"/>
  <c r="R591" i="5" s="1"/>
  <c r="Q592" i="5"/>
  <c r="R592" i="5" s="1"/>
  <c r="Q593" i="5"/>
  <c r="R593" i="5" s="1"/>
  <c r="Q594" i="5"/>
  <c r="R594" i="5" s="1"/>
  <c r="Q595" i="5"/>
  <c r="R595" i="5" s="1"/>
  <c r="Q596" i="5"/>
  <c r="R596" i="5" s="1"/>
  <c r="Q597" i="5"/>
  <c r="R597" i="5" s="1"/>
  <c r="Q598" i="5"/>
  <c r="R598" i="5" s="1"/>
  <c r="Q599" i="5"/>
  <c r="R599" i="5" s="1"/>
  <c r="Q600" i="5"/>
  <c r="R600" i="5" s="1"/>
  <c r="Q601" i="5"/>
  <c r="R601" i="5" s="1"/>
  <c r="Q602" i="5"/>
  <c r="R602" i="5" s="1"/>
  <c r="Q603" i="5"/>
  <c r="R603" i="5" s="1"/>
  <c r="Q604" i="5"/>
  <c r="R604" i="5" s="1"/>
  <c r="Q605" i="5"/>
  <c r="R605" i="5" s="1"/>
  <c r="Q606" i="5"/>
  <c r="R606" i="5" s="1"/>
  <c r="Q607" i="5"/>
  <c r="R607" i="5" s="1"/>
  <c r="Q608" i="5"/>
  <c r="R608" i="5" s="1"/>
  <c r="Q609" i="5"/>
  <c r="R609" i="5" s="1"/>
  <c r="Q588" i="5"/>
  <c r="R588" i="5" s="1"/>
  <c r="N106" i="5" l="1"/>
  <c r="N107" i="5"/>
  <c r="N108" i="5"/>
  <c r="N109" i="5"/>
  <c r="N110" i="5"/>
  <c r="N111" i="5"/>
  <c r="N195" i="5" l="1"/>
  <c r="N196" i="5"/>
  <c r="N197" i="5"/>
  <c r="N198" i="5"/>
  <c r="N199" i="5"/>
  <c r="N200" i="5"/>
  <c r="N201" i="5"/>
  <c r="N202" i="5"/>
  <c r="N203" i="5"/>
  <c r="N204" i="5"/>
  <c r="N205" i="5"/>
  <c r="N206" i="5"/>
  <c r="N208" i="5"/>
  <c r="N194" i="5"/>
  <c r="N23" i="5"/>
  <c r="N24" i="5"/>
  <c r="N25" i="5"/>
  <c r="N26" i="5"/>
  <c r="N27" i="5"/>
  <c r="N28" i="5"/>
  <c r="N22" i="5"/>
  <c r="N18" i="5"/>
  <c r="N19" i="5"/>
  <c r="N20" i="5"/>
  <c r="N21"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60" i="5"/>
  <c r="N61" i="5"/>
  <c r="N62" i="5"/>
  <c r="N63" i="5"/>
  <c r="N64" i="5"/>
  <c r="N65" i="5"/>
  <c r="N66" i="5"/>
  <c r="N67" i="5"/>
  <c r="N68" i="5"/>
  <c r="N69" i="5"/>
  <c r="N70" i="5"/>
  <c r="N71" i="5"/>
  <c r="N72" i="5"/>
  <c r="N73" i="5"/>
  <c r="N74" i="5"/>
  <c r="N75" i="5"/>
  <c r="N76" i="5"/>
  <c r="N77" i="5"/>
  <c r="N78" i="5"/>
  <c r="N79" i="5"/>
  <c r="N80" i="5"/>
  <c r="N81" i="5"/>
  <c r="N82" i="5"/>
  <c r="N83" i="5"/>
  <c r="N85" i="5"/>
  <c r="N86" i="5"/>
  <c r="N87" i="5"/>
  <c r="N88" i="5"/>
  <c r="N89" i="5"/>
  <c r="N90" i="5"/>
  <c r="N91" i="5"/>
  <c r="N92" i="5"/>
  <c r="N93" i="5"/>
  <c r="N94" i="5"/>
  <c r="N95" i="5"/>
  <c r="N96" i="5"/>
  <c r="N97" i="5"/>
  <c r="N98" i="5"/>
  <c r="N99" i="5"/>
  <c r="N100" i="5"/>
  <c r="N101" i="5"/>
  <c r="N102" i="5"/>
  <c r="N103" i="5"/>
  <c r="N104" i="5"/>
  <c r="N105" i="5"/>
  <c r="N113" i="5"/>
  <c r="N114" i="5"/>
  <c r="N115" i="5"/>
  <c r="N116" i="5"/>
  <c r="N117" i="5"/>
  <c r="N118" i="5"/>
  <c r="N119" i="5"/>
  <c r="N120" i="5"/>
  <c r="N121" i="5"/>
  <c r="N122" i="5"/>
  <c r="N123" i="5"/>
  <c r="N124" i="5"/>
  <c r="N125" i="5"/>
  <c r="N126" i="5"/>
  <c r="N127" i="5"/>
  <c r="N128" i="5"/>
  <c r="N129" i="5"/>
  <c r="N130" i="5"/>
  <c r="N131" i="5"/>
  <c r="N133" i="5"/>
  <c r="N134" i="5"/>
  <c r="N135" i="5"/>
  <c r="N136" i="5"/>
  <c r="N137" i="5"/>
  <c r="N138" i="5"/>
  <c r="N139" i="5"/>
  <c r="N140" i="5"/>
  <c r="N141" i="5"/>
  <c r="N142" i="5"/>
  <c r="N143" i="5"/>
  <c r="N145" i="5"/>
  <c r="N147" i="5"/>
  <c r="N148" i="5"/>
  <c r="N149" i="5"/>
  <c r="N150" i="5"/>
  <c r="N151" i="5"/>
  <c r="N152" i="5"/>
  <c r="N153" i="5"/>
  <c r="N154" i="5"/>
  <c r="N155" i="5"/>
  <c r="N156" i="5"/>
  <c r="N157" i="5"/>
  <c r="N158" i="5"/>
  <c r="N159" i="5"/>
  <c r="N161" i="5"/>
  <c r="N162" i="5"/>
  <c r="N164" i="5"/>
  <c r="N165" i="5"/>
  <c r="N166" i="5"/>
  <c r="N167" i="5"/>
  <c r="N168" i="5"/>
  <c r="N169" i="5"/>
  <c r="N170" i="5"/>
  <c r="N171" i="5"/>
  <c r="N174" i="5"/>
  <c r="N176" i="5"/>
  <c r="N177" i="5"/>
  <c r="N178" i="5"/>
  <c r="N179" i="5"/>
  <c r="N180" i="5"/>
  <c r="N181" i="5"/>
  <c r="N182" i="5"/>
  <c r="N183" i="5"/>
  <c r="N184" i="5"/>
  <c r="N185" i="5"/>
  <c r="N186" i="5"/>
  <c r="N187" i="5"/>
  <c r="N188" i="5"/>
  <c r="N189" i="5"/>
  <c r="N190" i="5"/>
  <c r="N191" i="5"/>
  <c r="N192" i="5"/>
  <c r="N193" i="5"/>
  <c r="N209" i="5"/>
  <c r="N210" i="5"/>
  <c r="N211" i="5"/>
  <c r="N212" i="5"/>
  <c r="N213" i="5"/>
  <c r="N214" i="5"/>
  <c r="N216" i="5"/>
  <c r="N217" i="5"/>
  <c r="N218" i="5"/>
  <c r="N219" i="5"/>
  <c r="N220" i="5"/>
  <c r="N221" i="5"/>
  <c r="N222" i="5"/>
  <c r="N223" i="5"/>
  <c r="N224" i="5"/>
  <c r="N225" i="5"/>
  <c r="N226" i="5"/>
  <c r="N227" i="5"/>
  <c r="N228" i="5"/>
  <c r="N229" i="5"/>
  <c r="N230" i="5"/>
  <c r="N231" i="5"/>
  <c r="N232" i="5"/>
  <c r="N233" i="5"/>
  <c r="N234" i="5"/>
  <c r="N235" i="5"/>
  <c r="N236" i="5"/>
  <c r="N237" i="5"/>
  <c r="N376" i="5"/>
  <c r="N377" i="5"/>
  <c r="N378" i="5"/>
  <c r="N379" i="5"/>
  <c r="N380" i="5"/>
  <c r="N381" i="5"/>
  <c r="N383" i="5"/>
  <c r="N384" i="5"/>
  <c r="N385" i="5"/>
  <c r="N386" i="5"/>
  <c r="N387" i="5"/>
  <c r="N388" i="5"/>
  <c r="N389" i="5"/>
  <c r="N390" i="5"/>
  <c r="N391" i="5"/>
  <c r="N392" i="5"/>
  <c r="N393" i="5"/>
  <c r="N394" i="5"/>
  <c r="N395" i="5"/>
  <c r="N396" i="5"/>
  <c r="N397" i="5"/>
  <c r="N398" i="5"/>
  <c r="N399" i="5"/>
  <c r="N400" i="5"/>
  <c r="N401" i="5"/>
  <c r="N402" i="5"/>
  <c r="N403" i="5"/>
  <c r="N405" i="5"/>
  <c r="N406" i="5"/>
  <c r="N407" i="5"/>
  <c r="N408" i="5"/>
  <c r="N409" i="5"/>
  <c r="N410" i="5"/>
  <c r="N411" i="5"/>
  <c r="N412" i="5"/>
  <c r="N414" i="5"/>
  <c r="N415" i="5"/>
  <c r="N416" i="5"/>
  <c r="N417" i="5"/>
  <c r="N418" i="5"/>
  <c r="N419" i="5"/>
  <c r="N420" i="5"/>
  <c r="N421" i="5"/>
  <c r="N422" i="5"/>
  <c r="N423" i="5"/>
  <c r="N424" i="5"/>
  <c r="N425" i="5"/>
  <c r="N426" i="5"/>
  <c r="N427" i="5"/>
  <c r="N428" i="5"/>
  <c r="N429" i="5"/>
  <c r="N430" i="5"/>
  <c r="N431" i="5"/>
  <c r="N432" i="5"/>
  <c r="N433" i="5"/>
  <c r="N434" i="5"/>
  <c r="N435" i="5"/>
  <c r="N436" i="5"/>
  <c r="N437" i="5"/>
  <c r="N438" i="5"/>
  <c r="N439" i="5"/>
  <c r="N441" i="5"/>
  <c r="N442" i="5"/>
  <c r="N443" i="5"/>
  <c r="N444" i="5"/>
  <c r="N445" i="5"/>
  <c r="N446" i="5"/>
  <c r="N447" i="5"/>
  <c r="N448" i="5"/>
  <c r="N449" i="5"/>
  <c r="N450" i="5"/>
  <c r="N451" i="5"/>
  <c r="Q451" i="5" s="1"/>
  <c r="N453" i="5"/>
  <c r="N454" i="5"/>
  <c r="N456" i="5"/>
  <c r="N457" i="5"/>
  <c r="N458" i="5"/>
  <c r="N459" i="5"/>
  <c r="N460" i="5"/>
  <c r="N461" i="5"/>
  <c r="N462" i="5"/>
  <c r="N463" i="5"/>
  <c r="N464" i="5"/>
  <c r="N465" i="5"/>
  <c r="N466" i="5"/>
  <c r="N467" i="5"/>
  <c r="N468" i="5"/>
  <c r="N469" i="5"/>
  <c r="N470" i="5"/>
  <c r="N471" i="5"/>
  <c r="N472" i="5"/>
  <c r="N473" i="5"/>
  <c r="N474" i="5"/>
  <c r="N475" i="5"/>
  <c r="N476" i="5"/>
  <c r="N477" i="5"/>
  <c r="N478" i="5"/>
  <c r="N479" i="5"/>
  <c r="N480" i="5"/>
  <c r="N481" i="5"/>
  <c r="N482" i="5"/>
  <c r="N483" i="5"/>
  <c r="N484" i="5"/>
  <c r="N485" i="5"/>
  <c r="N486" i="5"/>
  <c r="N487" i="5"/>
  <c r="N488" i="5"/>
  <c r="N489" i="5"/>
  <c r="N490" i="5"/>
  <c r="N491" i="5"/>
  <c r="N492" i="5"/>
  <c r="N493" i="5"/>
  <c r="N494" i="5"/>
  <c r="N495" i="5"/>
  <c r="N496" i="5"/>
  <c r="N497" i="5"/>
  <c r="N498" i="5"/>
  <c r="N499" i="5"/>
  <c r="N500" i="5"/>
  <c r="N501" i="5"/>
  <c r="N502" i="5"/>
  <c r="N503" i="5"/>
  <c r="N504" i="5"/>
  <c r="N505" i="5"/>
  <c r="N506" i="5"/>
  <c r="N507" i="5"/>
  <c r="N508" i="5"/>
  <c r="N509" i="5"/>
  <c r="N510" i="5"/>
  <c r="N511" i="5"/>
  <c r="N512" i="5"/>
  <c r="N513" i="5"/>
  <c r="N514" i="5"/>
  <c r="N515" i="5"/>
  <c r="N516" i="5"/>
  <c r="N517" i="5"/>
  <c r="N518" i="5"/>
  <c r="N519" i="5"/>
  <c r="N520" i="5"/>
  <c r="N521" i="5"/>
  <c r="N522" i="5"/>
  <c r="N523" i="5"/>
  <c r="N524" i="5"/>
  <c r="N525" i="5"/>
  <c r="N526" i="5"/>
  <c r="N527" i="5"/>
  <c r="N528" i="5"/>
  <c r="N529" i="5"/>
  <c r="N530" i="5"/>
  <c r="N531" i="5"/>
  <c r="N532" i="5"/>
  <c r="N533" i="5"/>
  <c r="N534" i="5"/>
  <c r="N535" i="5"/>
  <c r="N536" i="5"/>
  <c r="N537" i="5"/>
  <c r="N539" i="5"/>
  <c r="N541" i="5"/>
  <c r="N542" i="5"/>
  <c r="N543" i="5"/>
  <c r="N544" i="5"/>
  <c r="N545" i="5"/>
  <c r="N547" i="5"/>
  <c r="N548" i="5"/>
  <c r="N549" i="5"/>
  <c r="N550" i="5"/>
  <c r="N551" i="5"/>
  <c r="N552" i="5"/>
  <c r="N553" i="5"/>
  <c r="N554" i="5"/>
  <c r="N556" i="5"/>
  <c r="N558" i="5"/>
  <c r="N559" i="5"/>
  <c r="N560" i="5"/>
  <c r="N562" i="5"/>
  <c r="N564" i="5"/>
  <c r="N566" i="5"/>
  <c r="N567" i="5"/>
  <c r="N568" i="5"/>
  <c r="N569" i="5"/>
  <c r="N570" i="5"/>
  <c r="N571" i="5"/>
  <c r="N572" i="5"/>
  <c r="N573" i="5"/>
  <c r="N574" i="5"/>
  <c r="N575" i="5"/>
  <c r="N576" i="5"/>
  <c r="N577" i="5"/>
  <c r="N578" i="5"/>
  <c r="N579" i="5"/>
  <c r="N580" i="5"/>
  <c r="N581" i="5"/>
  <c r="N582" i="5"/>
  <c r="N583" i="5"/>
  <c r="N584" i="5"/>
  <c r="N585" i="5"/>
  <c r="N586" i="5"/>
  <c r="N587" i="5"/>
  <c r="N588" i="5"/>
  <c r="N589" i="5"/>
  <c r="N590" i="5"/>
  <c r="N591" i="5"/>
  <c r="N592" i="5"/>
  <c r="N593" i="5"/>
  <c r="N594" i="5"/>
  <c r="N595" i="5"/>
  <c r="N596" i="5"/>
  <c r="N597" i="5"/>
  <c r="N598" i="5"/>
  <c r="N599" i="5"/>
  <c r="N600" i="5"/>
  <c r="N601" i="5"/>
  <c r="N602" i="5"/>
  <c r="N603" i="5"/>
  <c r="N604" i="5"/>
  <c r="N605" i="5"/>
  <c r="N606" i="5"/>
  <c r="N607" i="5"/>
  <c r="N608" i="5"/>
  <c r="N609" i="5"/>
  <c r="N610" i="5"/>
  <c r="N611" i="5"/>
  <c r="N612" i="5"/>
  <c r="N613" i="5"/>
  <c r="N614" i="5"/>
  <c r="N615" i="5"/>
  <c r="N616" i="5"/>
  <c r="N617" i="5"/>
  <c r="N618" i="5"/>
  <c r="N619" i="5"/>
  <c r="N620" i="5"/>
  <c r="N621" i="5"/>
  <c r="N622" i="5"/>
  <c r="N623" i="5"/>
  <c r="N624" i="5"/>
  <c r="N625" i="5"/>
  <c r="N626" i="5"/>
  <c r="N627" i="5"/>
  <c r="N628" i="5"/>
  <c r="N629" i="5"/>
  <c r="N630" i="5"/>
  <c r="N631" i="5"/>
  <c r="N632" i="5"/>
  <c r="N633" i="5"/>
  <c r="N634" i="5"/>
  <c r="N635" i="5"/>
  <c r="N636" i="5"/>
  <c r="N637" i="5"/>
  <c r="N638" i="5"/>
  <c r="N639" i="5"/>
  <c r="N640" i="5"/>
  <c r="N641" i="5"/>
  <c r="N642" i="5"/>
  <c r="N643" i="5"/>
  <c r="N664" i="5"/>
  <c r="N665" i="5"/>
  <c r="N666" i="5"/>
  <c r="N667" i="5"/>
  <c r="N668" i="5"/>
  <c r="N669" i="5"/>
  <c r="N670" i="5"/>
  <c r="N671" i="5"/>
  <c r="N672" i="5"/>
  <c r="N674" i="5"/>
  <c r="N675" i="5"/>
  <c r="N676" i="5"/>
  <c r="N677" i="5"/>
  <c r="N678" i="5"/>
  <c r="N679" i="5"/>
  <c r="N680" i="5"/>
  <c r="N681" i="5"/>
  <c r="N682" i="5"/>
  <c r="N684" i="5"/>
  <c r="N685" i="5"/>
  <c r="N686" i="5"/>
  <c r="N687" i="5"/>
  <c r="N688" i="5"/>
  <c r="N691" i="5"/>
  <c r="N692" i="5"/>
  <c r="N693" i="5"/>
  <c r="N694" i="5"/>
  <c r="N695" i="5"/>
  <c r="N696" i="5"/>
  <c r="N697" i="5"/>
  <c r="N698" i="5"/>
  <c r="N699" i="5"/>
  <c r="N700" i="5"/>
  <c r="N701" i="5"/>
  <c r="N702" i="5"/>
  <c r="N703" i="5"/>
  <c r="N704" i="5"/>
  <c r="N705" i="5"/>
  <c r="N706" i="5"/>
  <c r="N707" i="5"/>
  <c r="N708" i="5"/>
  <c r="N709" i="5"/>
  <c r="N710" i="5"/>
  <c r="N711" i="5"/>
  <c r="N712" i="5"/>
  <c r="N713" i="5"/>
  <c r="N714" i="5"/>
  <c r="N715" i="5"/>
  <c r="N716" i="5"/>
  <c r="N717" i="5"/>
  <c r="N719" i="5"/>
  <c r="N720" i="5"/>
  <c r="N721" i="5"/>
  <c r="N722" i="5"/>
  <c r="N723" i="5"/>
  <c r="N724" i="5"/>
  <c r="N725" i="5"/>
  <c r="N726" i="5"/>
  <c r="N727" i="5"/>
  <c r="N728" i="5"/>
  <c r="N729" i="5"/>
  <c r="N730" i="5"/>
  <c r="N731" i="5"/>
  <c r="N732" i="5"/>
  <c r="N733" i="5"/>
  <c r="N734" i="5"/>
  <c r="N735" i="5"/>
  <c r="N736" i="5"/>
  <c r="N737" i="5"/>
  <c r="N738" i="5"/>
  <c r="N739" i="5"/>
  <c r="N740" i="5"/>
  <c r="N741" i="5"/>
  <c r="N742" i="5"/>
  <c r="N743" i="5"/>
  <c r="N744" i="5"/>
  <c r="N745" i="5"/>
  <c r="N746" i="5"/>
  <c r="N747" i="5"/>
  <c r="N748" i="5"/>
  <c r="N749" i="5"/>
  <c r="N750" i="5"/>
  <c r="N751" i="5"/>
  <c r="N752" i="5"/>
  <c r="N753" i="5"/>
  <c r="N754" i="5"/>
  <c r="N755" i="5"/>
  <c r="N756" i="5"/>
  <c r="N757" i="5"/>
  <c r="N758" i="5"/>
  <c r="N759" i="5"/>
  <c r="N760" i="5"/>
  <c r="N761" i="5"/>
  <c r="N762" i="5"/>
  <c r="N763" i="5"/>
  <c r="N764" i="5"/>
  <c r="N765" i="5"/>
  <c r="N766" i="5"/>
  <c r="N767" i="5"/>
  <c r="N768" i="5"/>
  <c r="N769" i="5"/>
  <c r="N770" i="5"/>
  <c r="N771" i="5"/>
  <c r="N772" i="5"/>
  <c r="N773" i="5"/>
  <c r="N774" i="5"/>
  <c r="N775" i="5"/>
  <c r="N776" i="5"/>
  <c r="N778" i="5"/>
  <c r="N780" i="5"/>
  <c r="N781" i="5"/>
  <c r="N782" i="5"/>
  <c r="N783" i="5"/>
  <c r="N784" i="5"/>
  <c r="N785" i="5"/>
  <c r="N786" i="5"/>
  <c r="N787" i="5"/>
  <c r="N788" i="5"/>
  <c r="N789" i="5"/>
  <c r="N790" i="5"/>
  <c r="N791" i="5"/>
  <c r="N792" i="5"/>
  <c r="N793" i="5"/>
  <c r="N794" i="5"/>
  <c r="N795" i="5"/>
  <c r="N796" i="5"/>
  <c r="N797" i="5"/>
  <c r="N798" i="5"/>
  <c r="N799" i="5"/>
  <c r="N800" i="5"/>
  <c r="N801" i="5"/>
  <c r="N802" i="5"/>
  <c r="N803" i="5"/>
  <c r="N804" i="5"/>
  <c r="N805" i="5"/>
  <c r="N806" i="5"/>
  <c r="N807" i="5"/>
  <c r="N808" i="5"/>
  <c r="N809" i="5"/>
  <c r="N810" i="5"/>
  <c r="N812" i="5"/>
  <c r="N813" i="5"/>
  <c r="N814" i="5"/>
  <c r="N816" i="5"/>
  <c r="N817" i="5"/>
  <c r="N818" i="5"/>
  <c r="N819" i="5"/>
  <c r="N820" i="5"/>
  <c r="N821" i="5"/>
  <c r="N823" i="5"/>
  <c r="N824" i="5"/>
  <c r="N825" i="5"/>
  <c r="N826" i="5"/>
  <c r="N827" i="5"/>
  <c r="N828" i="5"/>
  <c r="N829" i="5"/>
  <c r="N830" i="5"/>
  <c r="N831" i="5"/>
  <c r="N832" i="5"/>
  <c r="N833" i="5"/>
  <c r="N834" i="5"/>
  <c r="N835" i="5"/>
  <c r="N836" i="5"/>
  <c r="N837" i="5"/>
  <c r="N838" i="5"/>
  <c r="N839" i="5"/>
  <c r="N840" i="5"/>
  <c r="N841" i="5"/>
  <c r="N842" i="5"/>
  <c r="N843" i="5"/>
  <c r="N844" i="5"/>
  <c r="N845" i="5"/>
  <c r="N846" i="5"/>
  <c r="N847" i="5"/>
  <c r="N848" i="5"/>
  <c r="N850" i="5"/>
  <c r="N851" i="5"/>
  <c r="N852" i="5"/>
  <c r="N853" i="5"/>
  <c r="N855" i="5"/>
  <c r="N856" i="5"/>
  <c r="N857" i="5"/>
  <c r="N858" i="5"/>
  <c r="N859" i="5"/>
  <c r="N860" i="5"/>
  <c r="N861" i="5"/>
  <c r="N862" i="5"/>
  <c r="N863" i="5"/>
  <c r="N864" i="5"/>
  <c r="N865" i="5"/>
  <c r="N866" i="5"/>
  <c r="N867" i="5"/>
  <c r="N868" i="5"/>
  <c r="N869" i="5"/>
  <c r="N870" i="5"/>
  <c r="N871" i="5"/>
  <c r="N872" i="5"/>
  <c r="N873" i="5"/>
  <c r="N874" i="5"/>
  <c r="N875" i="5"/>
  <c r="N876" i="5"/>
  <c r="N877" i="5"/>
  <c r="N878" i="5"/>
  <c r="N879" i="5"/>
  <c r="N880" i="5"/>
  <c r="N883" i="5"/>
  <c r="N884" i="5"/>
  <c r="N885" i="5"/>
  <c r="N886" i="5"/>
  <c r="N887" i="5"/>
  <c r="N888" i="5"/>
  <c r="N889" i="5"/>
  <c r="N890" i="5"/>
  <c r="N891" i="5"/>
  <c r="N892" i="5"/>
  <c r="N893" i="5"/>
  <c r="N894" i="5"/>
  <c r="N895" i="5"/>
  <c r="N897" i="5"/>
  <c r="N899" i="5"/>
  <c r="N900" i="5"/>
  <c r="N896" i="5"/>
  <c r="N898" i="5"/>
  <c r="N901" i="5"/>
  <c r="N902" i="5"/>
  <c r="N903" i="5"/>
  <c r="N904" i="5"/>
  <c r="N905" i="5"/>
  <c r="N906" i="5"/>
  <c r="N907" i="5"/>
  <c r="N908" i="5"/>
  <c r="N909" i="5"/>
  <c r="N910" i="5"/>
  <c r="N911" i="5"/>
  <c r="N644" i="5"/>
  <c r="N645" i="5"/>
  <c r="N646" i="5"/>
  <c r="N647" i="5"/>
  <c r="N648" i="5"/>
  <c r="N649" i="5"/>
  <c r="N650" i="5"/>
  <c r="N651" i="5"/>
  <c r="N652" i="5"/>
  <c r="N653" i="5"/>
  <c r="N654" i="5"/>
  <c r="N655" i="5"/>
  <c r="N656" i="5"/>
  <c r="N657" i="5"/>
  <c r="N658" i="5"/>
  <c r="N659" i="5"/>
  <c r="N660" i="5"/>
  <c r="N661" i="5"/>
  <c r="N662" i="5"/>
  <c r="N663" i="5"/>
  <c r="N912" i="5"/>
  <c r="N913" i="5"/>
  <c r="N914" i="5"/>
  <c r="N915" i="5"/>
  <c r="N916" i="5"/>
  <c r="N917" i="5"/>
  <c r="N918" i="5"/>
  <c r="N919" i="5"/>
  <c r="N920" i="5"/>
  <c r="N921" i="5"/>
  <c r="N922" i="5"/>
  <c r="N923" i="5"/>
  <c r="N924" i="5"/>
  <c r="N925" i="5"/>
  <c r="N926" i="5"/>
  <c r="N927" i="5"/>
  <c r="N928" i="5"/>
  <c r="N929" i="5"/>
  <c r="N930" i="5"/>
  <c r="N931" i="5"/>
  <c r="N932" i="5"/>
  <c r="N933" i="5"/>
  <c r="N935" i="5"/>
  <c r="N937" i="5"/>
  <c r="N938" i="5"/>
  <c r="N939" i="5"/>
  <c r="N940" i="5"/>
  <c r="N941" i="5"/>
  <c r="N943" i="5"/>
  <c r="N945" i="5"/>
  <c r="N946" i="5"/>
  <c r="N947" i="5"/>
  <c r="N948" i="5"/>
  <c r="N949" i="5"/>
  <c r="N950" i="5"/>
</calcChain>
</file>

<file path=xl/sharedStrings.xml><?xml version="1.0" encoding="utf-8"?>
<sst xmlns="http://schemas.openxmlformats.org/spreadsheetml/2006/main" count="5718" uniqueCount="1128">
  <si>
    <t>Series</t>
  </si>
  <si>
    <t>Item #</t>
  </si>
  <si>
    <t>Variety</t>
  </si>
  <si>
    <t>Begonia</t>
  </si>
  <si>
    <t>Calibrachoa</t>
  </si>
  <si>
    <t>Bloomtastic Rose Quartz</t>
  </si>
  <si>
    <t>Sweetunia Suzie Storm</t>
  </si>
  <si>
    <t>Aloha Nani Midnight Blue</t>
  </si>
  <si>
    <t>Bahia White Sand</t>
  </si>
  <si>
    <t>Aria</t>
  </si>
  <si>
    <t>Aria Blue</t>
  </si>
  <si>
    <t>Aria Purple</t>
  </si>
  <si>
    <t>Main Street Broad Street</t>
  </si>
  <si>
    <t>Aria Soft Pink</t>
  </si>
  <si>
    <t>XXL Durango</t>
  </si>
  <si>
    <t>Goldilocks</t>
  </si>
  <si>
    <t>Magnum Red</t>
  </si>
  <si>
    <t>Main Street Abbey Road</t>
  </si>
  <si>
    <t>Big EEZE Fuchsia Blue</t>
  </si>
  <si>
    <t>Big EEZE Dark Red</t>
  </si>
  <si>
    <t>Big EEZE Pink</t>
  </si>
  <si>
    <t>Main Street Rodeo Drive</t>
  </si>
  <si>
    <t>Bidy Boom Red</t>
  </si>
  <si>
    <t>Aloha Nani Calibash</t>
  </si>
  <si>
    <t>No Pinch</t>
  </si>
  <si>
    <t>Optional</t>
  </si>
  <si>
    <t>FINAL CONTAINER FINISH WEEK (Change to recalculate stick week)</t>
  </si>
  <si>
    <t xml:space="preserve">Weeks from stick to pinch liner </t>
  </si>
  <si>
    <t>Santana White</t>
  </si>
  <si>
    <t>Santana Purple</t>
  </si>
  <si>
    <t>Heartland Neon</t>
  </si>
  <si>
    <t>Santana Pink</t>
  </si>
  <si>
    <t>Revelation Yellow</t>
  </si>
  <si>
    <t>Revelation Pink</t>
  </si>
  <si>
    <t>Euphorbia</t>
  </si>
  <si>
    <t>Revelation Salmon Bicolor</t>
  </si>
  <si>
    <t>Bloomtastic Peach Grenadine 2025</t>
  </si>
  <si>
    <t>Revelation Soft Orange</t>
  </si>
  <si>
    <t>Revelation Red</t>
  </si>
  <si>
    <t>Heartland Citrus 2025</t>
  </si>
  <si>
    <t>Heartland Sunset 2024</t>
  </si>
  <si>
    <t>Cupcake Carrot 2024</t>
  </si>
  <si>
    <t>Aria Alta Raspberry</t>
  </si>
  <si>
    <t>Scala Purple Bird 2025</t>
  </si>
  <si>
    <t>Hawaiian Blue Eyes</t>
  </si>
  <si>
    <t>Aria Alta Purple</t>
  </si>
  <si>
    <t>Cupcake Orange Touch</t>
  </si>
  <si>
    <t>Aloha Kona White 2024</t>
  </si>
  <si>
    <t>Alternanthera</t>
  </si>
  <si>
    <t>Little Ruby</t>
  </si>
  <si>
    <t>YOLO® Lavender</t>
  </si>
  <si>
    <t>Heartland Sunrise 2025</t>
  </si>
  <si>
    <t>YOLO® White 2025</t>
  </si>
  <si>
    <t>Big EEZE White</t>
  </si>
  <si>
    <t>Bloomtastic Sunshine</t>
  </si>
  <si>
    <t>XXL Sunrise</t>
  </si>
  <si>
    <t>Aloha Kona Yellow 2025</t>
  </si>
  <si>
    <t>Bloomtastic Chili Pepper</t>
  </si>
  <si>
    <t>Bidy Gonzales 2025</t>
  </si>
  <si>
    <t>Big EEZE Pink Batik</t>
  </si>
  <si>
    <t>Red Carpet</t>
  </si>
  <si>
    <t>Cuphea</t>
  </si>
  <si>
    <t>Aloha Kona Sunshine</t>
  </si>
  <si>
    <t>Potunia® + Starfish</t>
  </si>
  <si>
    <t>Scala Pink Bird</t>
  </si>
  <si>
    <t>Hummingbird's Lunch</t>
  </si>
  <si>
    <t>Tik Tok® Rose 2024</t>
  </si>
  <si>
    <t>Empress® Flair White 2025</t>
  </si>
  <si>
    <t>Empress® Flair Peach</t>
  </si>
  <si>
    <t>DuraBloom® Blue Vein</t>
  </si>
  <si>
    <t>DuraBloom® Watermelon</t>
  </si>
  <si>
    <t>DuraBloom® Red 2025</t>
  </si>
  <si>
    <t>Tik Tok® Orange</t>
  </si>
  <si>
    <t>Tik Tok® White</t>
  </si>
  <si>
    <t>Empress® Sun White 2024</t>
  </si>
  <si>
    <t>Empress® Flair Cherry Charme</t>
  </si>
  <si>
    <t>Empress® Flair Amethyst Charme 2025</t>
  </si>
  <si>
    <t>Empress® Sun Violet 2025</t>
  </si>
  <si>
    <t>I'CONIA® Miss Montreal</t>
  </si>
  <si>
    <t>I'CONIA® Upright Blush</t>
  </si>
  <si>
    <t>I'CONIA® Bachelorette Red</t>
  </si>
  <si>
    <t>Surprise® Fire Engine Red</t>
  </si>
  <si>
    <t>Surprise® Cobalt Blue 2025</t>
  </si>
  <si>
    <t>Havana</t>
  </si>
  <si>
    <t>1.  ENTER your order amounts in the ORDER ME column</t>
  </si>
  <si>
    <t>2.  CHANGE propagation and finish time below as fits your facility</t>
  </si>
  <si>
    <t>4.  PRINT or SEND to your broker rep of choice to order</t>
  </si>
  <si>
    <r>
      <t xml:space="preserve">          </t>
    </r>
    <r>
      <rPr>
        <sz val="11"/>
        <color rgb="FFFF0000"/>
        <rFont val="Sentinel Medium"/>
        <family val="3"/>
      </rPr>
      <t xml:space="preserve">  *clear filter to send sheet back to original state</t>
    </r>
  </si>
  <si>
    <t>Keep this selected</t>
  </si>
  <si>
    <t xml:space="preserve">  *Clear Filter</t>
  </si>
  <si>
    <t xml:space="preserve">3.  Ctrl + CLICK to UN-highlight "(blank)" </t>
  </si>
  <si>
    <t>Column1</t>
  </si>
  <si>
    <t>Column2</t>
  </si>
  <si>
    <t>Acalypha reptans</t>
  </si>
  <si>
    <t>Angelonia angustifolia</t>
  </si>
  <si>
    <t>Argyranthemum frutescens</t>
  </si>
  <si>
    <t>Artemisia dracunculus</t>
  </si>
  <si>
    <t>Bacopa Sutera cordata</t>
  </si>
  <si>
    <t>Bidens ferulifolia</t>
  </si>
  <si>
    <t>Coleus Blumei (Plectranthus scutellarioides)</t>
  </si>
  <si>
    <t>Crossandra infundibuliformis</t>
  </si>
  <si>
    <t>Cuphea Hyssoppifolia</t>
  </si>
  <si>
    <t>Dipladenia</t>
  </si>
  <si>
    <t>Evolvulus glomeratus</t>
  </si>
  <si>
    <t>Fuchsia hybride</t>
  </si>
  <si>
    <t>Glechoma hederacea</t>
  </si>
  <si>
    <t>Helichrysum lanatum</t>
  </si>
  <si>
    <t>Ipomoea batatas</t>
  </si>
  <si>
    <t>Lantana camara</t>
  </si>
  <si>
    <t>Lobularia maritima</t>
  </si>
  <si>
    <t>Lobelia erinus</t>
  </si>
  <si>
    <t>Lysimachia nummularia</t>
  </si>
  <si>
    <t>Muehlenbeckia axillaris</t>
  </si>
  <si>
    <t>Nemesia hybrida</t>
  </si>
  <si>
    <t>Impatiens hawkeri</t>
  </si>
  <si>
    <t>Pelargonium / Geranium</t>
  </si>
  <si>
    <t>Pericallis cruentus</t>
  </si>
  <si>
    <t>Petunia x atkinsiana (Axillaris x integrifolia)</t>
  </si>
  <si>
    <t>Plectranthus coleoides</t>
  </si>
  <si>
    <t>Plumbago auriculata</t>
  </si>
  <si>
    <t>Portulaca oleracea</t>
  </si>
  <si>
    <t>Salvia farinacea</t>
  </si>
  <si>
    <t>Salvia guaranitica</t>
  </si>
  <si>
    <t>Salvia nemorosa</t>
  </si>
  <si>
    <t>Sanvitalia procumbens</t>
  </si>
  <si>
    <t>Scaevola aemula</t>
  </si>
  <si>
    <t>Setcreasea purpurea</t>
  </si>
  <si>
    <t>Strobilanthes dyerianus</t>
  </si>
  <si>
    <t>Osteospermum</t>
  </si>
  <si>
    <t>Verbena canadensis</t>
  </si>
  <si>
    <t>Vinca minor</t>
  </si>
  <si>
    <t>Vinca major</t>
  </si>
  <si>
    <t xml:space="preserve"> </t>
  </si>
  <si>
    <t>Aria Alta</t>
  </si>
  <si>
    <t>Comet</t>
  </si>
  <si>
    <t>Bahia</t>
  </si>
  <si>
    <t>Amstel</t>
  </si>
  <si>
    <t>Doublet</t>
  </si>
  <si>
    <t>Dragone</t>
  </si>
  <si>
    <t>I'CONIA®</t>
  </si>
  <si>
    <t>I'CONIA® Bachelorette</t>
  </si>
  <si>
    <t>I'CONIA® Bacio</t>
  </si>
  <si>
    <t>I'CONIA® First Kiss</t>
  </si>
  <si>
    <t>I'CONIA® Miss</t>
  </si>
  <si>
    <t>I'CONIA® Portofino</t>
  </si>
  <si>
    <t>I'CONIA® Upright</t>
  </si>
  <si>
    <t>Move2</t>
  </si>
  <si>
    <t>Rhine</t>
  </si>
  <si>
    <t>Solenia</t>
  </si>
  <si>
    <t>Bidy</t>
  </si>
  <si>
    <t>Bidy Boom</t>
  </si>
  <si>
    <t>Aloha</t>
  </si>
  <si>
    <t>Aloha Kona</t>
  </si>
  <si>
    <t>Aloha Nani</t>
  </si>
  <si>
    <t>Bloomtastic</t>
  </si>
  <si>
    <t>Rainbow®</t>
  </si>
  <si>
    <t>Tik Tok®</t>
  </si>
  <si>
    <t>Volcano®</t>
  </si>
  <si>
    <t>Star Dust®</t>
  </si>
  <si>
    <t>Down Town™</t>
  </si>
  <si>
    <t>Great Falls®</t>
  </si>
  <si>
    <t>Main Street</t>
  </si>
  <si>
    <t>Stained Glassworks®</t>
  </si>
  <si>
    <t>Cupheasy</t>
  </si>
  <si>
    <t>Dahlinova®</t>
  </si>
  <si>
    <t>Hypnotica®</t>
  </si>
  <si>
    <t>Megaboom</t>
  </si>
  <si>
    <t>Novation®</t>
  </si>
  <si>
    <t>Revelation</t>
  </si>
  <si>
    <t>Starsister</t>
  </si>
  <si>
    <t>Summer Bees</t>
  </si>
  <si>
    <t>Temptation</t>
  </si>
  <si>
    <t>XXL</t>
  </si>
  <si>
    <t>Arêtes</t>
  </si>
  <si>
    <t>Arêtes Upright</t>
  </si>
  <si>
    <t>Ballerina™</t>
  </si>
  <si>
    <t>Trailing</t>
  </si>
  <si>
    <t>Upright</t>
  </si>
  <si>
    <t>Licorice</t>
  </si>
  <si>
    <t>Bright Ideas</t>
  </si>
  <si>
    <t>FloraMia</t>
  </si>
  <si>
    <t>Havana®</t>
  </si>
  <si>
    <t>Heartland</t>
  </si>
  <si>
    <t>YOLO®</t>
  </si>
  <si>
    <t>Bella</t>
  </si>
  <si>
    <t>Angelart</t>
  </si>
  <si>
    <t>Escential</t>
  </si>
  <si>
    <t>Magnum</t>
  </si>
  <si>
    <t>Magnum XL</t>
  </si>
  <si>
    <t>Petticoat®</t>
  </si>
  <si>
    <t>Roller Coaster</t>
  </si>
  <si>
    <t>SunStanding®</t>
  </si>
  <si>
    <t>SunStanding® Apollo</t>
  </si>
  <si>
    <t>SunStanding® Helios</t>
  </si>
  <si>
    <t>SunStanding® Jazzy</t>
  </si>
  <si>
    <t>Big EEZE</t>
  </si>
  <si>
    <t>Brocade</t>
  </si>
  <si>
    <t>Elegance</t>
  </si>
  <si>
    <t>Glory Days</t>
  </si>
  <si>
    <t>Great Balls of Fire™</t>
  </si>
  <si>
    <t>Maestro Idols</t>
  </si>
  <si>
    <t>Minicascade</t>
  </si>
  <si>
    <t>Patriot</t>
  </si>
  <si>
    <t>Santana</t>
  </si>
  <si>
    <t>Sarita®</t>
  </si>
  <si>
    <t>Savannah</t>
  </si>
  <si>
    <t>Survivor®</t>
  </si>
  <si>
    <t>Mandala®</t>
  </si>
  <si>
    <t>Mandala® Plus</t>
  </si>
  <si>
    <t>DuraBloom®</t>
  </si>
  <si>
    <t>Origami</t>
  </si>
  <si>
    <t>Potunia® +</t>
  </si>
  <si>
    <t>Potunia® Piccola®</t>
  </si>
  <si>
    <t>Surprise®</t>
  </si>
  <si>
    <t>Surprise® Sparkle</t>
  </si>
  <si>
    <t>Sweetunia</t>
  </si>
  <si>
    <t>Cupcake</t>
  </si>
  <si>
    <t>Cupcake Upright</t>
  </si>
  <si>
    <t>Icon</t>
  </si>
  <si>
    <t>Sunvy</t>
  </si>
  <si>
    <t>Scala</t>
  </si>
  <si>
    <t>Scala Cappello</t>
  </si>
  <si>
    <t>Margarita</t>
  </si>
  <si>
    <t>Margarita Plus</t>
  </si>
  <si>
    <t>Empress® Flair</t>
  </si>
  <si>
    <t>Empress® Sun</t>
  </si>
  <si>
    <t>Empress® Sun Kiss</t>
  </si>
  <si>
    <t>Wicked</t>
  </si>
  <si>
    <t>major</t>
  </si>
  <si>
    <t>Species</t>
  </si>
  <si>
    <t>Firetail</t>
  </si>
  <si>
    <t>True Yellow</t>
  </si>
  <si>
    <t>Aria White</t>
  </si>
  <si>
    <t>Aria Alta Pink</t>
  </si>
  <si>
    <t>Comet Pink</t>
  </si>
  <si>
    <t>Comet Red</t>
  </si>
  <si>
    <t>Comet White Improved</t>
  </si>
  <si>
    <t>Comet Yellow</t>
  </si>
  <si>
    <t>Parfum d´Ethiopia</t>
  </si>
  <si>
    <t>Bahia Blue Sand 2021</t>
  </si>
  <si>
    <t>Bahia Pink Sand</t>
  </si>
  <si>
    <t>Bahia Purple Sand</t>
  </si>
  <si>
    <t>Bahia White 2025</t>
  </si>
  <si>
    <t>Bahia White Night</t>
  </si>
  <si>
    <t>Amstel Batik</t>
  </si>
  <si>
    <t>Amstel Blitz</t>
  </si>
  <si>
    <t>Amstel Carneval</t>
  </si>
  <si>
    <t>Amstel Clara</t>
  </si>
  <si>
    <t>Amstel Dark Britt</t>
  </si>
  <si>
    <t>Amstel Netja Dark</t>
  </si>
  <si>
    <t>Amstel Veronica</t>
  </si>
  <si>
    <t>Doublet Red</t>
  </si>
  <si>
    <t>Doublet Rose</t>
  </si>
  <si>
    <t>Doublet White</t>
  </si>
  <si>
    <t>Dragone Champagne</t>
  </si>
  <si>
    <t>Dragone Dusty Rose</t>
  </si>
  <si>
    <t>Dragone Evening Glow</t>
  </si>
  <si>
    <t>Dragone Sunset</t>
  </si>
  <si>
    <t>I'CONIA® Lemon Berry</t>
  </si>
  <si>
    <t>I'CONIA® Red</t>
  </si>
  <si>
    <t>I'CONIA® Scentiment Peachy Keen</t>
  </si>
  <si>
    <t>I'CONIA® Tweetie Pie</t>
  </si>
  <si>
    <t>I'CONIA® Bacio Orange</t>
  </si>
  <si>
    <t>I'CONIA® Bacio Peach</t>
  </si>
  <si>
    <t>I'CONIA® Bacio Salmon</t>
  </si>
  <si>
    <t>I'CONIA® Bacio White</t>
  </si>
  <si>
    <t>I'CONIA® First Kiss Del Sol</t>
  </si>
  <si>
    <t>I'CONIA® First Kiss Hot Pink</t>
  </si>
  <si>
    <t>I'CONIA® First Kiss La Luna</t>
  </si>
  <si>
    <t>I'CONIA® First Kiss Orange</t>
  </si>
  <si>
    <t>I'CONIA® First Kiss Saffron</t>
  </si>
  <si>
    <t>I'CONIA® Miss Malibu</t>
  </si>
  <si>
    <t>I'CONIA® Miss Miami</t>
  </si>
  <si>
    <t>I'CONIA® Portofino Champagne</t>
  </si>
  <si>
    <t>I'CONIA® Portofino Citrix</t>
  </si>
  <si>
    <t>I'CONIA® Portofino Dark Orange</t>
  </si>
  <si>
    <t>I'CONIA® Portofino Hot Coral</t>
  </si>
  <si>
    <t>I'CONIA® Portofino Hot Orange</t>
  </si>
  <si>
    <t>I'CONIA® Portofino Sunrise</t>
  </si>
  <si>
    <t>I'CONIA® Portofino Yellow</t>
  </si>
  <si>
    <t>I'CONIA® Upright Fire</t>
  </si>
  <si>
    <t>I'CONIA® Upright Red</t>
  </si>
  <si>
    <t>I'CONIA® Upright Sunshine</t>
  </si>
  <si>
    <t>Move2 Cherry Red</t>
  </si>
  <si>
    <t>Move2 Joy Hot Pink</t>
  </si>
  <si>
    <t>Move2 Joy Pink</t>
  </si>
  <si>
    <t>Move2 Joy Salmon</t>
  </si>
  <si>
    <t>Move2 Joy White</t>
  </si>
  <si>
    <t>Move2 Orange</t>
  </si>
  <si>
    <t>Move2 Passion Red</t>
  </si>
  <si>
    <t>Move2 Ruby Red</t>
  </si>
  <si>
    <t>Baladin</t>
  </si>
  <si>
    <t>Barkos</t>
  </si>
  <si>
    <t>Borias</t>
  </si>
  <si>
    <t>Rhine Nadine</t>
  </si>
  <si>
    <t>Rhine Valentine Red</t>
  </si>
  <si>
    <t>Solenia Apricot</t>
  </si>
  <si>
    <t>Solenia Cherry</t>
  </si>
  <si>
    <t>Solenia Dark Pink</t>
  </si>
  <si>
    <t>Solenia Deep Orange</t>
  </si>
  <si>
    <t>Solenia Dusty Rose</t>
  </si>
  <si>
    <t>Solenia Light Pink</t>
  </si>
  <si>
    <t>Solenia Red</t>
  </si>
  <si>
    <t>Solenia Red Orange</t>
  </si>
  <si>
    <t>Solenia Salmon Coral</t>
  </si>
  <si>
    <t>Solenia Velvet Red</t>
  </si>
  <si>
    <t>Solenia Yellow</t>
  </si>
  <si>
    <t>Bidy Gonzales Trailing</t>
  </si>
  <si>
    <t>Bidy Boom Ember</t>
  </si>
  <si>
    <t>Bidy Boom Wildfire 2025</t>
  </si>
  <si>
    <t>Aloha Canary Yellow</t>
  </si>
  <si>
    <t>Aloha Cherry Cartwheel 2025</t>
  </si>
  <si>
    <t>Aloha Hot Orange</t>
  </si>
  <si>
    <t>Aloha Midnight Purple</t>
  </si>
  <si>
    <t>Aloha Purple Sky</t>
  </si>
  <si>
    <t>Aloha Tiki Blue</t>
  </si>
  <si>
    <t>Aloha Tiki Neon</t>
  </si>
  <si>
    <t>Aloha Tiki Orange</t>
  </si>
  <si>
    <t>Aloha Tiki Soft Pink</t>
  </si>
  <si>
    <t>Aloha Kona Cherry Red</t>
  </si>
  <si>
    <t>Aloha Kona Dark Lavender 2025</t>
  </si>
  <si>
    <t>Aloha Kona Dark Red 2022</t>
  </si>
  <si>
    <t>Aloha Kona Hot Orange 2025</t>
  </si>
  <si>
    <t>Aloha Kona Hot Pink</t>
  </si>
  <si>
    <t>Aloha Kona Hula Amethyst</t>
  </si>
  <si>
    <t>Aloha Kona Hula Blue Sky</t>
  </si>
  <si>
    <t>Aloha Kona Hula Gold Medal</t>
  </si>
  <si>
    <t>Aloha Kona Hula Orange</t>
  </si>
  <si>
    <t>Aloha Kona Hula Red</t>
  </si>
  <si>
    <t>Aloha Kona Hula Strawberry</t>
  </si>
  <si>
    <t>Aloha Kona Mango 2025</t>
  </si>
  <si>
    <t>Aloha Kona Midnight Blue</t>
  </si>
  <si>
    <t>Aloha Kona Neon Fuchsia</t>
  </si>
  <si>
    <t>Aloha Kona Orange Zest</t>
  </si>
  <si>
    <t>Aloha Kona Pineapple 2025</t>
  </si>
  <si>
    <t>Aloha Kona Soft Pink</t>
  </si>
  <si>
    <t>Aloha Kona True Blue</t>
  </si>
  <si>
    <t>Aloha Nani Appleblossom</t>
  </si>
  <si>
    <t>Aloha Nani Blue Sky 2023</t>
  </si>
  <si>
    <t>Aloha Nani Dark Red</t>
  </si>
  <si>
    <t>Aloha Nani Fire Red</t>
  </si>
  <si>
    <t>Aloha Nani Golden Girl 2025</t>
  </si>
  <si>
    <t>Aloha Nani Mango Tango 2021</t>
  </si>
  <si>
    <t>Aloha Nani Pink</t>
  </si>
  <si>
    <t>Aloha Nani Red Cartwheel</t>
  </si>
  <si>
    <t>Aloha Nani White 2025</t>
  </si>
  <si>
    <t>Bloomtasic Cherry</t>
  </si>
  <si>
    <t>Bloomtastic Blue Sky</t>
  </si>
  <si>
    <t>Bloomtastic Purple</t>
  </si>
  <si>
    <t>Bloomtastic Red</t>
  </si>
  <si>
    <t>Bloomtastic Serenity 2025</t>
  </si>
  <si>
    <t>Bloomtastic Tiki Pink</t>
  </si>
  <si>
    <t>Bloomtastic Yellow</t>
  </si>
  <si>
    <t>Rainbow® Bermuda Blue</t>
  </si>
  <si>
    <t>Rainbow® Calypso Coral</t>
  </si>
  <si>
    <t>Rainbow® Orange Oasis</t>
  </si>
  <si>
    <t>Rainbow® Parisian Pink</t>
  </si>
  <si>
    <t>Rainbow® Pink Pepperberry 2025</t>
  </si>
  <si>
    <t>Rainbow® Tiger Tail 2025</t>
  </si>
  <si>
    <t>Tik Tok® Apricot</t>
  </si>
  <si>
    <t>Tik Tok® Blue 2023</t>
  </si>
  <si>
    <t>Tik Tok® Crystal</t>
  </si>
  <si>
    <t>Tik Tok® Grape</t>
  </si>
  <si>
    <t>Tik Tok® Pink 2025</t>
  </si>
  <si>
    <t>Volcano® Neon</t>
  </si>
  <si>
    <t>Volcano® Pink</t>
  </si>
  <si>
    <t>Volcano® Sunset 2025</t>
  </si>
  <si>
    <t>Star Dust® Super Flash 2024</t>
  </si>
  <si>
    <t>Star Dust® White Flash 2025</t>
  </si>
  <si>
    <t>Star Dust® White Sparkle 2025</t>
  </si>
  <si>
    <t>Down Town™ Dallas</t>
  </si>
  <si>
    <t>Down Town™ Nashville</t>
  </si>
  <si>
    <t>Down Town™ Port Fairy</t>
  </si>
  <si>
    <t>Down Town™ Greenville</t>
  </si>
  <si>
    <t>Down Town™ Miami Magic</t>
  </si>
  <si>
    <t>Down Town™ NYC Nights</t>
  </si>
  <si>
    <t>Down Town™ Royalty</t>
  </si>
  <si>
    <t>Down Town™ Santa Monica</t>
  </si>
  <si>
    <t>Down Town™ Vegas Neon</t>
  </si>
  <si>
    <t>Great Falls® Angel</t>
  </si>
  <si>
    <t>Great Falls® Iguazu</t>
  </si>
  <si>
    <t>Great Falls® Niagara</t>
  </si>
  <si>
    <t>Great Falls® Rose Gold</t>
  </si>
  <si>
    <t>Great Falls® Yosemite</t>
  </si>
  <si>
    <t>Main Street Alligator Alley</t>
  </si>
  <si>
    <t>Main Street Beale Street</t>
  </si>
  <si>
    <t>Main Street Bourbon Street</t>
  </si>
  <si>
    <t>Main Street Chartres Street</t>
  </si>
  <si>
    <t>Main Street Fifth Avenue</t>
  </si>
  <si>
    <t>Main Street La Rambla</t>
  </si>
  <si>
    <t>Main Street Lombard Street</t>
  </si>
  <si>
    <t>Main Street Michigan Avenue</t>
  </si>
  <si>
    <t>Main Street Ocean Drive</t>
  </si>
  <si>
    <t>Main Street Orchard Road</t>
  </si>
  <si>
    <t>Main Street Oxford Street</t>
  </si>
  <si>
    <t>Main Street Portage Avenue</t>
  </si>
  <si>
    <t>Main Street River Walk</t>
  </si>
  <si>
    <t>Main Street Ruby Road</t>
  </si>
  <si>
    <t>Main Street Sunset Boulevard</t>
  </si>
  <si>
    <t>Main Street Venice Boulevard</t>
  </si>
  <si>
    <t>Main Street Wall Street</t>
  </si>
  <si>
    <t>Stained Glassworks® Crown Jewel 2024</t>
  </si>
  <si>
    <t>Stained Glassworks® Flashbulb</t>
  </si>
  <si>
    <t>Stained Glassworks® Gay's Delight</t>
  </si>
  <si>
    <t>Stained Glassworks® Golden Gate</t>
  </si>
  <si>
    <t>Stained Glassworks® Le Freak</t>
  </si>
  <si>
    <t>Stained Glassworks® Luminesce</t>
  </si>
  <si>
    <t>Stained Glassworks® Presidio</t>
  </si>
  <si>
    <t>Stained Glassworks® Raspberry Tart</t>
  </si>
  <si>
    <t>Stained Glassworks® Velvet</t>
  </si>
  <si>
    <t>Crossandra Orange</t>
  </si>
  <si>
    <t>Crossandra Watermelon</t>
  </si>
  <si>
    <t>Cuphea Lavender</t>
  </si>
  <si>
    <t>Cupheasy Lavender 2024</t>
  </si>
  <si>
    <t>Cupheasy Lilac 2024</t>
  </si>
  <si>
    <t>Dahlinova® California</t>
  </si>
  <si>
    <t>Dahlinova® Florida</t>
  </si>
  <si>
    <t>Dahlinova® Lisa Dark Pink</t>
  </si>
  <si>
    <t>Dahlinova® Montana</t>
  </si>
  <si>
    <t>Dahlinova® New York</t>
  </si>
  <si>
    <t>Dahlinova® Oregon</t>
  </si>
  <si>
    <t>Hypnotica® Candy Corn</t>
  </si>
  <si>
    <t>Hypnotica® Electric Pink</t>
  </si>
  <si>
    <t>Hypnotica® Icarus</t>
  </si>
  <si>
    <t>Hypnotica® Lavender</t>
  </si>
  <si>
    <t>Hypnotica® Lemon Swirl</t>
  </si>
  <si>
    <t>Hypnotica® Orange</t>
  </si>
  <si>
    <t>Hypnotica® Pink</t>
  </si>
  <si>
    <t>Hypnotica® Pink Bicolor</t>
  </si>
  <si>
    <t>Hypnotica® Purple Bicolor</t>
  </si>
  <si>
    <t>Hypnotica® Red</t>
  </si>
  <si>
    <t>Hypnotica® Red Velvet 2024</t>
  </si>
  <si>
    <t>Hypnotica® Rose Bicolor</t>
  </si>
  <si>
    <t>Hypnotica® Rose Swirl</t>
  </si>
  <si>
    <t>Hypnotica® Tequila Sunrise</t>
  </si>
  <si>
    <t>Hypnotica® Tropical Breeze 2024</t>
  </si>
  <si>
    <t>Hypnotica® White</t>
  </si>
  <si>
    <t>Hypnotica® Yellow 2022</t>
  </si>
  <si>
    <t>Megaboom Berry Blast</t>
  </si>
  <si>
    <t>Megaboom Fire</t>
  </si>
  <si>
    <t>Megaboom Orange Crush</t>
  </si>
  <si>
    <t>Megaboom Passion Fruit</t>
  </si>
  <si>
    <t>Megaboom Raspberry Ice</t>
  </si>
  <si>
    <t>Novation® Hot Pink</t>
  </si>
  <si>
    <t>Novation® Orange Bicolor</t>
  </si>
  <si>
    <t>Novation® Pink Bicolor</t>
  </si>
  <si>
    <t>Novation® Pumpkin Spice 2024</t>
  </si>
  <si>
    <t>Novation® Red 2025</t>
  </si>
  <si>
    <t>Novation® Ruby</t>
  </si>
  <si>
    <t>Novation® Salmon</t>
  </si>
  <si>
    <t>Novation® White</t>
  </si>
  <si>
    <t>Novation® Yellow</t>
  </si>
  <si>
    <t>Novation® Yellow Bicolor</t>
  </si>
  <si>
    <t>Starsister Crimson Picotee</t>
  </si>
  <si>
    <t>Starsister Pink Picotee</t>
  </si>
  <si>
    <t>Starsister Red and White</t>
  </si>
  <si>
    <t>Starsister Rose and White</t>
  </si>
  <si>
    <t>Starsister Scarlet and Yellow</t>
  </si>
  <si>
    <t>Summer Bees Purple Bicolor</t>
  </si>
  <si>
    <t>Summer Bees Red Bicolor</t>
  </si>
  <si>
    <t>Temptation Orange 2024</t>
  </si>
  <si>
    <t>Temptation Pink Bicolor</t>
  </si>
  <si>
    <t>Temptation Purple Lavender</t>
  </si>
  <si>
    <t>Temptation Red</t>
  </si>
  <si>
    <t>Temptation Red Violet</t>
  </si>
  <si>
    <t>XXL Baja Sol</t>
  </si>
  <si>
    <t>XXL Cancun</t>
  </si>
  <si>
    <t>XXL Cozumel</t>
  </si>
  <si>
    <t>XXL Juarez</t>
  </si>
  <si>
    <t>XXL Pink Lemonade</t>
  </si>
  <si>
    <t>XXL Tabasco</t>
  </si>
  <si>
    <t>XXL Vallarta</t>
  </si>
  <si>
    <t>XXL Veracruz</t>
  </si>
  <si>
    <t>Beach Bum Blue</t>
  </si>
  <si>
    <t>Arêtes Belfort</t>
  </si>
  <si>
    <t>Arêtes Patio Princess</t>
  </si>
  <si>
    <t>Arêtes President George Bartlett</t>
  </si>
  <si>
    <t>Arêtes Ringwood Market</t>
  </si>
  <si>
    <t>Arêtes Upright Arroyo Grande</t>
  </si>
  <si>
    <t>Aretes Upright Jollies Nancy</t>
  </si>
  <si>
    <t>Aretes Upright Jollies Nantes</t>
  </si>
  <si>
    <t>Arêtes Upright Jollies Reims</t>
  </si>
  <si>
    <t>Arêtes Upright Lago Grande</t>
  </si>
  <si>
    <t>Arêtes Upright Rio Grande</t>
  </si>
  <si>
    <t>Ballerina™ Arabesque</t>
  </si>
  <si>
    <t>Ballerina™ Assemblé</t>
  </si>
  <si>
    <t>Ballerina™ Balancé</t>
  </si>
  <si>
    <t>Ballerina™ Brisé</t>
  </si>
  <si>
    <t>Ballerina™ Coupé 2025</t>
  </si>
  <si>
    <t>Ballerina™ Jeté</t>
  </si>
  <si>
    <t>Ballerina™ Piqué</t>
  </si>
  <si>
    <t>Ballerina™ Pirouette</t>
  </si>
  <si>
    <t>Ballerina™ Relevé</t>
  </si>
  <si>
    <t>Ballerina™ Royale</t>
  </si>
  <si>
    <t>Ballerina™ Tendu</t>
  </si>
  <si>
    <t>Trailing Autumnale</t>
  </si>
  <si>
    <t>Trailing Blue Eyes</t>
  </si>
  <si>
    <t>Trailing Dark Eyes</t>
  </si>
  <si>
    <t>Trailing Dollar Princess</t>
  </si>
  <si>
    <t>Trailing Lena</t>
  </si>
  <si>
    <t>Trailing Marinka</t>
  </si>
  <si>
    <t>Trailing Southgate</t>
  </si>
  <si>
    <t>Trailing Swingtime</t>
  </si>
  <si>
    <t>Trailing White Eyes</t>
  </si>
  <si>
    <t>Upright Firecracker</t>
  </si>
  <si>
    <t>Upright Gartenmeister</t>
  </si>
  <si>
    <t>Upright Paula Jane</t>
  </si>
  <si>
    <t>Upright Voodoo</t>
  </si>
  <si>
    <t>Glechoma hederacea Variegata</t>
  </si>
  <si>
    <t>Helichrysum lanatum Icicles</t>
  </si>
  <si>
    <t>Helichrysum lanatum Silver</t>
  </si>
  <si>
    <t>Helichrysum Petite Licorice</t>
  </si>
  <si>
    <t>Ipomoea batatas Black Heart</t>
  </si>
  <si>
    <t>Ipomoea batatas Blackie</t>
  </si>
  <si>
    <t>Ipomoea batatas Marguerite</t>
  </si>
  <si>
    <t>Ipomoea batatas Tricolor</t>
  </si>
  <si>
    <t>Ipomoea Bright Ideas Black</t>
  </si>
  <si>
    <t>Ipomoea Bright Ideas Cordate Black</t>
  </si>
  <si>
    <t>Ipomoea Bright Ideas Cordate Lime</t>
  </si>
  <si>
    <t>Ipomoea Bright Ideas Cordate Rusty</t>
  </si>
  <si>
    <t>Ipomoea Bright Ideas Lime</t>
  </si>
  <si>
    <t>Ipomoea Bright Ideas Rusty Red</t>
  </si>
  <si>
    <t>Ipomoea FloraMia Black</t>
  </si>
  <si>
    <t>Ipomoea FloraMia Cameo</t>
  </si>
  <si>
    <t>Ipomoea FloraMia Limon</t>
  </si>
  <si>
    <t>Ipomoea FloraMia Limon Wedge</t>
  </si>
  <si>
    <t>Ipomoea FloraMia Nero</t>
  </si>
  <si>
    <t>Ipomoea FloraMia Rosso</t>
  </si>
  <si>
    <t>Ipomoea FloraMia Verdino</t>
  </si>
  <si>
    <t>Lantana camara Confetti</t>
  </si>
  <si>
    <t>Lantana camara Dallas Red</t>
  </si>
  <si>
    <t>Lantana camara New Gold</t>
  </si>
  <si>
    <t>Lantana camara White Trailing</t>
  </si>
  <si>
    <t>Havana® Cherry</t>
  </si>
  <si>
    <t>Havana® Full Moon 2025</t>
  </si>
  <si>
    <t>Havana® Harvest Moon 2025</t>
  </si>
  <si>
    <t>Havana® Pink Sky</t>
  </si>
  <si>
    <t>Havana® Red Sky</t>
  </si>
  <si>
    <t>Havana® Sunrise</t>
  </si>
  <si>
    <t>Havana® Sunset</t>
  </si>
  <si>
    <t>Havana® Sunshine</t>
  </si>
  <si>
    <t>Havana® Yellow</t>
  </si>
  <si>
    <t>Heartland Blue Moon 2025</t>
  </si>
  <si>
    <t>Heartland Orange</t>
  </si>
  <si>
    <t>Heartland Really Red 2025</t>
  </si>
  <si>
    <t>Heartland White 2025</t>
  </si>
  <si>
    <t>Trailing Lavender</t>
  </si>
  <si>
    <t>YOLO® Top Purple 2020</t>
  </si>
  <si>
    <t>Bella Aqua 2025</t>
  </si>
  <si>
    <t>Bella Azure</t>
  </si>
  <si>
    <t>Bella Bianca 2025</t>
  </si>
  <si>
    <t>Bella Oceano</t>
  </si>
  <si>
    <t>Bella Rosa 2025</t>
  </si>
  <si>
    <t>Muehlenbeckia</t>
  </si>
  <si>
    <t>Angelart Banana</t>
  </si>
  <si>
    <t>Angelart Peach Improved</t>
  </si>
  <si>
    <t>Angelart Raspberry</t>
  </si>
  <si>
    <t>Angelart Watermelon</t>
  </si>
  <si>
    <t>Escential Blueberry Custard Imp.</t>
  </si>
  <si>
    <t>Escential Cherryberry</t>
  </si>
  <si>
    <t>Escential Elderberry Cream</t>
  </si>
  <si>
    <t>Escential Pinkberry Imp.</t>
  </si>
  <si>
    <t>Escential Snowberry</t>
  </si>
  <si>
    <t>Escential Sunberry</t>
  </si>
  <si>
    <t>Escential Zazzleberry</t>
  </si>
  <si>
    <t>Magnum Blue</t>
  </si>
  <si>
    <t>Magnum Bright Purple</t>
  </si>
  <si>
    <t>Magnum Clear Pink</t>
  </si>
  <si>
    <t>Magnum Fire</t>
  </si>
  <si>
    <t>Magnum Hot Pink</t>
  </si>
  <si>
    <t>Magnum Lavender</t>
  </si>
  <si>
    <t>Magnum Lavender Splash</t>
  </si>
  <si>
    <t>Magnum Light Salmon</t>
  </si>
  <si>
    <t>Magnum Magenta</t>
  </si>
  <si>
    <t>Magnum Orange</t>
  </si>
  <si>
    <t>Magnum Pink</t>
  </si>
  <si>
    <t>Magnum Red Flame</t>
  </si>
  <si>
    <t>Magnum Rose Star</t>
  </si>
  <si>
    <t>Magnum Salmon</t>
  </si>
  <si>
    <t>Magnum Violet Star</t>
  </si>
  <si>
    <t>Magnum White 2020</t>
  </si>
  <si>
    <t>Magnum White Blush</t>
  </si>
  <si>
    <t>Magnum Wild Salmon</t>
  </si>
  <si>
    <t>Magnum XL Orange</t>
  </si>
  <si>
    <t>Magnum XL Salmon</t>
  </si>
  <si>
    <t>Petticoat® Blue Star</t>
  </si>
  <si>
    <t>Petticoat® Cherry Blossom</t>
  </si>
  <si>
    <t>Petticoat® Cherry Star</t>
  </si>
  <si>
    <t>Petticoat® Dark Red</t>
  </si>
  <si>
    <t>Petticoat® Fire Orange 2022</t>
  </si>
  <si>
    <t>Petticoat® Lavender</t>
  </si>
  <si>
    <t>Petticoat® Lilac</t>
  </si>
  <si>
    <t>Petticoat® Mango Swirl</t>
  </si>
  <si>
    <t>Petticoat® Neon Night</t>
  </si>
  <si>
    <t>Petticoat® Orange Orchid</t>
  </si>
  <si>
    <t>Petticoat® Orange Star</t>
  </si>
  <si>
    <t>Petticoat® Pink</t>
  </si>
  <si>
    <t>Petticoat® Pink Berry Pie 2024</t>
  </si>
  <si>
    <t>Petticoat® Pink Charme</t>
  </si>
  <si>
    <t>Petticoat® Pink Punch</t>
  </si>
  <si>
    <t>Petticoat® Purple</t>
  </si>
  <si>
    <t>Petticoat® Purple Star</t>
  </si>
  <si>
    <t>Petticoat® Red Star 2024</t>
  </si>
  <si>
    <t>Petticoat® Salmon Night</t>
  </si>
  <si>
    <t>Petticoat® True Red</t>
  </si>
  <si>
    <t>Petticoat® White 2022</t>
  </si>
  <si>
    <t>Petticoat® Wonder White</t>
  </si>
  <si>
    <t>Roller Coaster Cotton Candy</t>
  </si>
  <si>
    <t>Roller Coaster Dark Coral</t>
  </si>
  <si>
    <t>Roller Coaster Flamenco Olé Red</t>
  </si>
  <si>
    <t>Roller Coaster Hot Pink</t>
  </si>
  <si>
    <t>Roller Coaster Magenta</t>
  </si>
  <si>
    <t>Roller Coaster Orangeya Shakin'</t>
  </si>
  <si>
    <t>Roller Coaster Red Racer</t>
  </si>
  <si>
    <t>Roller Coaster Tangy Taffy</t>
  </si>
  <si>
    <t>Roller Coaster Valravn Violet 2022</t>
  </si>
  <si>
    <t>Roller Coaster Whirl Dark Red</t>
  </si>
  <si>
    <t>Roller Coaster Whirl White</t>
  </si>
  <si>
    <t>Roller Coaster White Lightning</t>
  </si>
  <si>
    <t>Roller Coaster™ Hot Magenta</t>
  </si>
  <si>
    <t>SunStanding® Dark Red (H)</t>
  </si>
  <si>
    <t>SunStanding® Flame Orange (H)</t>
  </si>
  <si>
    <t>SunStanding® Lavender (A)</t>
  </si>
  <si>
    <t>SunStanding® Light Pink Aurora (H-A)</t>
  </si>
  <si>
    <t>SunStanding® Neon Rose (H-A)</t>
  </si>
  <si>
    <t>SunStanding® Orange Aurora (H)</t>
  </si>
  <si>
    <t>SunStanding® Apollo Lilac</t>
  </si>
  <si>
    <t>SunStanding® Apollo Orange</t>
  </si>
  <si>
    <t>SunStanding® Apollo Pink</t>
  </si>
  <si>
    <t>SunStanding® Apollo Purple</t>
  </si>
  <si>
    <t>SunStanding® Apollo Ruby Red</t>
  </si>
  <si>
    <t>SunStanding® Apollo White Cloud</t>
  </si>
  <si>
    <t>SunStanding® Helios Coral Aurora</t>
  </si>
  <si>
    <t>SunStanding® Helios Intens Pink</t>
  </si>
  <si>
    <t>SunStanding® Helios Magenta</t>
  </si>
  <si>
    <t>SunStanding® Helios Magenta Borealis</t>
  </si>
  <si>
    <t>SunStanding® Helios Orange</t>
  </si>
  <si>
    <t>SunStanding® Helios Rose</t>
  </si>
  <si>
    <t>SunStanding® Helios Salmon Pink</t>
  </si>
  <si>
    <t>SunStanding® Jazzy Coral</t>
  </si>
  <si>
    <t>SunStanding® Jazzy Hot Pink</t>
  </si>
  <si>
    <t>Vancouver Centennial</t>
  </si>
  <si>
    <t>Wilhelm Langguth</t>
  </si>
  <si>
    <t>Big EEZE Coral</t>
  </si>
  <si>
    <t>Big EEZE Foxy Flamingo</t>
  </si>
  <si>
    <t>Big EEZE Neon</t>
  </si>
  <si>
    <t>Big EEZE Sakura</t>
  </si>
  <si>
    <t>Big EEZE Salmon</t>
  </si>
  <si>
    <t>Big EEZE Scarlet</t>
  </si>
  <si>
    <t>Big EEZE Watermelon</t>
  </si>
  <si>
    <t>Brocade Cherry Night</t>
  </si>
  <si>
    <t>Brocade Fire</t>
  </si>
  <si>
    <t>Brocade Fire Night</t>
  </si>
  <si>
    <t>Brocade Salmon Night</t>
  </si>
  <si>
    <t>Elegance Bravo</t>
  </si>
  <si>
    <t>Elegance Burgundy</t>
  </si>
  <si>
    <t>Elegance Cherry Blush</t>
  </si>
  <si>
    <t>Elegance Claret</t>
  </si>
  <si>
    <t>Elegance Crystal Rose</t>
  </si>
  <si>
    <t>Elegance Imperial</t>
  </si>
  <si>
    <t>Elegance Light Lavender Splash</t>
  </si>
  <si>
    <t>Elegance Lilac Majesty</t>
  </si>
  <si>
    <t>Elegance Lilac Sachet</t>
  </si>
  <si>
    <t>Elegance Purple Majesty</t>
  </si>
  <si>
    <t>Elegance Red Velvet</t>
  </si>
  <si>
    <t>Elegance Rose Bicolor</t>
  </si>
  <si>
    <t>Elegance Royalty White</t>
  </si>
  <si>
    <t>Elegance Sunrise</t>
  </si>
  <si>
    <t>Glory Days Pink Bicolor</t>
  </si>
  <si>
    <t xml:space="preserve">Glory Days Red Orange Bicolor </t>
  </si>
  <si>
    <t>Great Balls of Fire™ Blue</t>
  </si>
  <si>
    <t>Great Balls of Fire™ Dark Red 2022</t>
  </si>
  <si>
    <t>Great Balls of Fire™ Hot Pink</t>
  </si>
  <si>
    <t>Great Balls of Fire™ Lilac</t>
  </si>
  <si>
    <t>Great Balls of Fire™ Melon</t>
  </si>
  <si>
    <t>Great Balls of Fire™ Merlot</t>
  </si>
  <si>
    <t>Great Balls of Fire™ Pink</t>
  </si>
  <si>
    <t>Great Balls of Fire™ Salmon Bicolor</t>
  </si>
  <si>
    <t>Great Balls of Fire™ Stars and Stripes 2025</t>
  </si>
  <si>
    <t>Great Balls of Fire™ White 2024</t>
  </si>
  <si>
    <t>Maestro Idols Bright Red</t>
  </si>
  <si>
    <t>Maestro Idols Deep Red</t>
  </si>
  <si>
    <t>Maestro Idols Light Pink Parfait</t>
  </si>
  <si>
    <t>Maestro Idols Neon Violet</t>
  </si>
  <si>
    <t>Maestro Idols Pink Parfait</t>
  </si>
  <si>
    <t>Maestro Idols Red</t>
  </si>
  <si>
    <t>Maestro Idols Salmon Splash</t>
  </si>
  <si>
    <t>Maestro Idols Sassy Dark Red</t>
  </si>
  <si>
    <t>Maestro Idols White</t>
  </si>
  <si>
    <t>Maestro Idols White 2022</t>
  </si>
  <si>
    <t>Minicascade Lavender</t>
  </si>
  <si>
    <t>Minicascade Pink</t>
  </si>
  <si>
    <t>Minicascade Red</t>
  </si>
  <si>
    <t>Patriot Berry Parfait</t>
  </si>
  <si>
    <t>Patriot Bright Pink</t>
  </si>
  <si>
    <t>Patriot Bright Red</t>
  </si>
  <si>
    <t>Patriot Bright Violet</t>
  </si>
  <si>
    <t>Patriot Cherry Rose</t>
  </si>
  <si>
    <t>Patriot Evening Glow</t>
  </si>
  <si>
    <t>Patriot Lavender Blue</t>
  </si>
  <si>
    <t>Patriot Orange</t>
  </si>
  <si>
    <t>Patriot Red</t>
  </si>
  <si>
    <t>Patriot Rosalinda</t>
  </si>
  <si>
    <t>Patriot Rose Pink</t>
  </si>
  <si>
    <t>Patriot Salmon</t>
  </si>
  <si>
    <t>Patriot Salmon Chic</t>
  </si>
  <si>
    <t>Patriot Tickled Pink</t>
  </si>
  <si>
    <t>Patriot Watermelon</t>
  </si>
  <si>
    <t>Patriot White</t>
  </si>
  <si>
    <t>Santana Dark Red</t>
  </si>
  <si>
    <t>Santana Fire</t>
  </si>
  <si>
    <t>Santana Pink Splash</t>
  </si>
  <si>
    <t>Santana White Splash</t>
  </si>
  <si>
    <t>Sarita® Dark Red</t>
  </si>
  <si>
    <t>Sarita® Fire</t>
  </si>
  <si>
    <t>Sarita® Lilac Splash</t>
  </si>
  <si>
    <t>Sarita® Neon Sizzle</t>
  </si>
  <si>
    <t>Sarita® Punch</t>
  </si>
  <si>
    <t>Sarita® Salmon Pink</t>
  </si>
  <si>
    <t>Sarita® Sunstar Red</t>
  </si>
  <si>
    <t>Sarita® White</t>
  </si>
  <si>
    <t>Sarita® Wild Salmon</t>
  </si>
  <si>
    <t>Savannah Blue</t>
  </si>
  <si>
    <t>Savannah Bright Red</t>
  </si>
  <si>
    <t>Savannah Cerise Sizzle 2021</t>
  </si>
  <si>
    <t>Savannah Coral</t>
  </si>
  <si>
    <t>Savannah Hot Pink Sizzle</t>
  </si>
  <si>
    <t>Savannah Hot Rod Red</t>
  </si>
  <si>
    <t>Savannah Lavender Splash</t>
  </si>
  <si>
    <t>Savannah Light Salmon</t>
  </si>
  <si>
    <t>Savannah Merlot Sizzle</t>
  </si>
  <si>
    <t>Savannah Neon</t>
  </si>
  <si>
    <t>Savannah Oh So Orange</t>
  </si>
  <si>
    <t>Savannah Pink</t>
  </si>
  <si>
    <t>Savannah Pink Shades</t>
  </si>
  <si>
    <t>Savannah Pink Sizzle</t>
  </si>
  <si>
    <t>Savannah Pink Splash</t>
  </si>
  <si>
    <t>Savannah Punch</t>
  </si>
  <si>
    <t>Savannah Really Red</t>
  </si>
  <si>
    <t>Savannah Red</t>
  </si>
  <si>
    <t>Savannah Ruby Sizzle</t>
  </si>
  <si>
    <t>Savannah White</t>
  </si>
  <si>
    <t>Survivor® Baby Face 2022</t>
  </si>
  <si>
    <t>Survivor® Blue</t>
  </si>
  <si>
    <t>Survivor® Cherry Red</t>
  </si>
  <si>
    <t>Survivor® Coral</t>
  </si>
  <si>
    <t>Survivor® Dark Red</t>
  </si>
  <si>
    <t>Survivor® Fuchsia</t>
  </si>
  <si>
    <t>Survivor® Hot Pink</t>
  </si>
  <si>
    <t>Survivor® Indigo Sky</t>
  </si>
  <si>
    <t>Survivor® Neon Violet</t>
  </si>
  <si>
    <t>Survivor® Orange 2022</t>
  </si>
  <si>
    <t>Survivor® Paperbloom</t>
  </si>
  <si>
    <t>Survivor® Pink</t>
  </si>
  <si>
    <t>Survivor® Pink Batik</t>
  </si>
  <si>
    <t>Survivor® Pink Charme</t>
  </si>
  <si>
    <t>Survivor® Pink Mega Splash</t>
  </si>
  <si>
    <t>Survivor® Pink Passion</t>
  </si>
  <si>
    <t>Survivor® Salmon Pink</t>
  </si>
  <si>
    <t>Survivor® Salmon Sensation</t>
  </si>
  <si>
    <t>Survivor® Scarlet</t>
  </si>
  <si>
    <t>Survivor® Tickled Pink</t>
  </si>
  <si>
    <t>Mandala® Blue Charme</t>
  </si>
  <si>
    <t>Mandala® Purple</t>
  </si>
  <si>
    <t>Mandala® Salmon</t>
  </si>
  <si>
    <t>Mandala® Blue Bicolor</t>
  </si>
  <si>
    <t>Mandala® Plus Magic Purple</t>
  </si>
  <si>
    <t>Mandala® Plus Rose Charme</t>
  </si>
  <si>
    <t>Mandala® Plus Royal Blue</t>
  </si>
  <si>
    <t>Mandala® Plus Sky Blue 2023</t>
  </si>
  <si>
    <t>Durabloom® Electric Lilac</t>
  </si>
  <si>
    <t>Durabloom® Hot Pink</t>
  </si>
  <si>
    <t>DuraBloom® Purple</t>
  </si>
  <si>
    <t>Durabloom® Royal Pink</t>
  </si>
  <si>
    <t>DuraBloom® Silver</t>
  </si>
  <si>
    <t>DuraBloom® White 2024 (Intrinsa)</t>
  </si>
  <si>
    <t>DuraBloom® Yellow 2025 (Intrinsa)</t>
  </si>
  <si>
    <t>Origami Burgundy</t>
  </si>
  <si>
    <t>Origami Marine</t>
  </si>
  <si>
    <t>Origami Pink</t>
  </si>
  <si>
    <t>Origami Pinkerbell 2024</t>
  </si>
  <si>
    <t>Origami Watermelon</t>
  </si>
  <si>
    <t>Potunia® + Baby Pink (Intrinsa)</t>
  </si>
  <si>
    <t>Potunia® + Black Satin (Intrinsa)</t>
  </si>
  <si>
    <t>Potunia® + Cobalt Blue 2024</t>
  </si>
  <si>
    <t>Potunia® + Neon 2024 (Intrinsa)</t>
  </si>
  <si>
    <t>Potunia® + Pinkalicious 2024</t>
  </si>
  <si>
    <t>Potunia® + Popcorn Yellow (Intrinsa)</t>
  </si>
  <si>
    <t>Potunia® + Purple 2025 (Intrinsa)</t>
  </si>
  <si>
    <t>Potunia® + Purple Halo</t>
  </si>
  <si>
    <t>Potunia® + Purple Vein (Intrinsa)</t>
  </si>
  <si>
    <t>Potunia® + Red 2024 (Intrinsa)</t>
  </si>
  <si>
    <t>Potunia® + White 2024 (Intrinsa)</t>
  </si>
  <si>
    <t>Potunia® + Blueberry Muffin</t>
  </si>
  <si>
    <t>Potunia® + Coral 2024 (Intrinsa)</t>
  </si>
  <si>
    <t>Potunia® + Lavender Touch</t>
  </si>
  <si>
    <t>Potunia® + Spun Sugar (Intrinsa)</t>
  </si>
  <si>
    <t>Potunia® Piccola® Blue Ice 2023 (Intrinsa)</t>
  </si>
  <si>
    <t>Potunia® Piccola® Hot Pink</t>
  </si>
  <si>
    <t>Potunia® Piccola® Magenta Windmill</t>
  </si>
  <si>
    <t>Potunia® Piccola® Pink</t>
  </si>
  <si>
    <t>Potunia® Piccola® White 2024 (Intrinsa)</t>
  </si>
  <si>
    <t>Surprise® Amethyst Halo</t>
  </si>
  <si>
    <t>Surprise® Blue Sky</t>
  </si>
  <si>
    <t>Surprise® Grape</t>
  </si>
  <si>
    <t>Surprise® Hot Pink</t>
  </si>
  <si>
    <t>Surprise® Magenta Halo</t>
  </si>
  <si>
    <t>Surprise® Pinkalicious</t>
  </si>
  <si>
    <t>Surprise® Purple Dance</t>
  </si>
  <si>
    <t>Surprise® Purple Sky</t>
  </si>
  <si>
    <t>Surprise® Raspberry Jam</t>
  </si>
  <si>
    <t>Surprise® White Orchid</t>
  </si>
  <si>
    <t>Surprise® Sparkle Blue</t>
  </si>
  <si>
    <t>Surprise® Sparkle Blue Vein (Intrinsa)</t>
  </si>
  <si>
    <t>Surprise® Sparkle Magenta 2025</t>
  </si>
  <si>
    <t>Surprise® Sparkle Red 2024</t>
  </si>
  <si>
    <t>Sweetunia Black Satin</t>
  </si>
  <si>
    <t>Sweetunia Blueberry Ice</t>
  </si>
  <si>
    <t>Sweetunia Fiona Flash</t>
  </si>
  <si>
    <t>Sweetunia Hot Pink</t>
  </si>
  <si>
    <t>Sweetunia Hot Pink Lemonade</t>
  </si>
  <si>
    <t>Sweetunia Johnny Flame</t>
  </si>
  <si>
    <t>Sweetunia Miss Marvelous</t>
  </si>
  <si>
    <t>Sweetunia Purple Star (Intrinsa)</t>
  </si>
  <si>
    <t>Sweetunia Purple Touch</t>
  </si>
  <si>
    <t>Sweetunia Windmill Cherry (Intrinsa)</t>
  </si>
  <si>
    <t>Sweetunia Windmill Pink (Intrinsa)</t>
  </si>
  <si>
    <t>Sweetunia Windmill Pink Vein (Intrinsa)</t>
  </si>
  <si>
    <t>Sweetunia Windmill Red (Intrinsa)</t>
  </si>
  <si>
    <t>Sweetunia® Purple Gem (Intrinsa)</t>
  </si>
  <si>
    <t>variegata</t>
  </si>
  <si>
    <t>Imperial Blue</t>
  </si>
  <si>
    <t>Cupcake Cherry Baby</t>
  </si>
  <si>
    <t>Cupcake Coconut</t>
  </si>
  <si>
    <t>Cupcake Grape Jelly 2024</t>
  </si>
  <si>
    <t>Cupcake Purple Touch 2025</t>
  </si>
  <si>
    <t>Cupcake Strawberry Banana</t>
  </si>
  <si>
    <t>Cupcake Yellow Chrome 2024</t>
  </si>
  <si>
    <t>Cupcake Upright Golden Yellow</t>
  </si>
  <si>
    <t>Cupcake Upright Lavender</t>
  </si>
  <si>
    <t>Cupcake Upright Lemon Zest 2024</t>
  </si>
  <si>
    <t>Cupcake Upright Orange Zest</t>
  </si>
  <si>
    <t>Icon Blue Bicolor</t>
  </si>
  <si>
    <t>Icon Glacier</t>
  </si>
  <si>
    <t>Hummingbird Falls</t>
  </si>
  <si>
    <t>Hot Lips</t>
  </si>
  <si>
    <t>Icon Dark Blue</t>
  </si>
  <si>
    <t>Icon Violet</t>
  </si>
  <si>
    <t>Sunvy Super Gold 2025</t>
  </si>
  <si>
    <t>Sunvy Trailing Yellow 2025</t>
  </si>
  <si>
    <t>Scala Blue Bird</t>
  </si>
  <si>
    <t>Scala White Dove</t>
  </si>
  <si>
    <t>Scala Cappello Blue</t>
  </si>
  <si>
    <t>Scala Cappello Purple</t>
  </si>
  <si>
    <t>Scala Cappello White</t>
  </si>
  <si>
    <t>Purple Queen</t>
  </si>
  <si>
    <t>Persian Shield</t>
  </si>
  <si>
    <t>Margarita Cool Purple 2025</t>
  </si>
  <si>
    <t>Margarita Dark Lilac</t>
  </si>
  <si>
    <t>Margarita Dark Pink</t>
  </si>
  <si>
    <t>Margarita Dark Purple</t>
  </si>
  <si>
    <t>Margarita Eclipse</t>
  </si>
  <si>
    <t>Margarita Golden Yellow</t>
  </si>
  <si>
    <t>Margarita Kardinal 2022</t>
  </si>
  <si>
    <t>Margarita Lilac</t>
  </si>
  <si>
    <t>Margarita Orange Flare 2025</t>
  </si>
  <si>
    <t>Margarita Pink Flare 2025</t>
  </si>
  <si>
    <t>Margarita Purple</t>
  </si>
  <si>
    <t>Margarita White</t>
  </si>
  <si>
    <t>Margarita White 2022</t>
  </si>
  <si>
    <t>Margarita Yellow 2022</t>
  </si>
  <si>
    <t>Margarita Plus Lilac</t>
  </si>
  <si>
    <t>Margarita Plus Pink</t>
  </si>
  <si>
    <t>Margarita Plus Purple</t>
  </si>
  <si>
    <t>Margarita Plus White</t>
  </si>
  <si>
    <t>Margarita Plus Yellow</t>
  </si>
  <si>
    <t>Margarita Plus Zebra Pink</t>
  </si>
  <si>
    <t>Empress® Flair Burgundy 2024 (Sun)</t>
  </si>
  <si>
    <t>Empress® Flair Cobalt Blue</t>
  </si>
  <si>
    <t>Empress® Flair Dark Red Charme</t>
  </si>
  <si>
    <t>Empress® Flair Delft Blue Star (Sun)</t>
  </si>
  <si>
    <t>Empress® Flair Lavender Blue 2025</t>
  </si>
  <si>
    <t>Empress® Flair Pink 2025 (Sun)</t>
  </si>
  <si>
    <t>Empress® Flair Pink Charme</t>
  </si>
  <si>
    <t>Empress® Flair Red 2025 (Sun)</t>
  </si>
  <si>
    <t>Empress® Flair Violet 2025</t>
  </si>
  <si>
    <t>Empress® Sun Burgundy Charme</t>
  </si>
  <si>
    <t>Empress® Sun Cherry</t>
  </si>
  <si>
    <t>Empress® Sun Dark Blue</t>
  </si>
  <si>
    <t>Empress® Sun Lavender Charme 2025</t>
  </si>
  <si>
    <t>Empress® Sun Pink 2025</t>
  </si>
  <si>
    <t>Empress® Sun Red</t>
  </si>
  <si>
    <t>Empress® Sun Kiss Pink</t>
  </si>
  <si>
    <t>Empress® Sun Kiss Red</t>
  </si>
  <si>
    <t>Empress® Sun Kiss White</t>
  </si>
  <si>
    <t>Wicked Cool Blue</t>
  </si>
  <si>
    <t>Wicked Fuchsia Confetti Garden</t>
  </si>
  <si>
    <t>Wicked Great Grape 2023</t>
  </si>
  <si>
    <t>major Green</t>
  </si>
  <si>
    <t>major Expoflora/High Color</t>
  </si>
  <si>
    <t>major Maculata</t>
  </si>
  <si>
    <t>major Variegated</t>
  </si>
  <si>
    <t>major Wojo's Jem</t>
  </si>
  <si>
    <t xml:space="preserve">Wicked Mad Magenta 2025 </t>
  </si>
  <si>
    <t xml:space="preserve">Wicked Rad Red 2025 </t>
  </si>
  <si>
    <t>Column3</t>
  </si>
  <si>
    <t>Surprise® Windmill Black (Intrinsa)</t>
  </si>
  <si>
    <t>Colorplay 2025</t>
  </si>
  <si>
    <t>Hawaiian Colour Clash 2025</t>
  </si>
  <si>
    <t>Hawaiian Gold 2025</t>
  </si>
  <si>
    <t>Hawaiian Kaihalulu</t>
  </si>
  <si>
    <t>Hawaiian Kalani 2025</t>
  </si>
  <si>
    <t>Hawaiian Kona Flamingo 2025</t>
  </si>
  <si>
    <t>Hawaiian Luau</t>
  </si>
  <si>
    <t>Hawaiian Mahalo 2025</t>
  </si>
  <si>
    <t>Hawaiian Orchid 2025</t>
  </si>
  <si>
    <t>Hawaiian Summer 2025</t>
  </si>
  <si>
    <t>Hawaiian Sunfish</t>
  </si>
  <si>
    <t>Hawaiian Nani Country</t>
  </si>
  <si>
    <t>Hawaiian Nani Nouveau</t>
  </si>
  <si>
    <t>Hawaiian Nani Valentine</t>
  </si>
  <si>
    <t>Coconut Coast</t>
  </si>
  <si>
    <t>Waterbury</t>
  </si>
  <si>
    <t>Fleur de Edna 2025</t>
  </si>
  <si>
    <t>Pineapple Punch 2025</t>
  </si>
  <si>
    <t>Bloomtastic Trio 2025</t>
  </si>
  <si>
    <t>Sun Meets the Sky</t>
  </si>
  <si>
    <t>Cupcake Night</t>
  </si>
  <si>
    <t>Cupcake Party 2024</t>
  </si>
  <si>
    <t>Cupcake Smarty Party 2025</t>
  </si>
  <si>
    <t>Dancing Jeans 2025</t>
  </si>
  <si>
    <t>Marvelous Orchid</t>
  </si>
  <si>
    <t>Stormy Orchid</t>
  </si>
  <si>
    <t>Sundance 2025</t>
  </si>
  <si>
    <t>Twist 2025</t>
  </si>
  <si>
    <t>Endurable Cerise</t>
  </si>
  <si>
    <t>Endurable Rose</t>
  </si>
  <si>
    <t>Lights 2025</t>
  </si>
  <si>
    <t>Nights 2025</t>
  </si>
  <si>
    <t>Heartland 2025</t>
  </si>
  <si>
    <t>Times Square</t>
  </si>
  <si>
    <t>Fall Fandango 2025</t>
  </si>
  <si>
    <t>Rainbow Bridge 2025</t>
  </si>
  <si>
    <t>Evening Safari 2025</t>
  </si>
  <si>
    <t>Spring Safari</t>
  </si>
  <si>
    <t>Summer Breeze</t>
  </si>
  <si>
    <t>Sparkle Blue 2025</t>
  </si>
  <si>
    <t>Sparkle Purple 2025</t>
  </si>
  <si>
    <t>Stars and Stripes Glory 2025</t>
  </si>
  <si>
    <t>Stars and Stripes Honor 2025</t>
  </si>
  <si>
    <t>Clockworks 2025</t>
  </si>
  <si>
    <t>Creamsicle</t>
  </si>
  <si>
    <t>Pink Lemonade 2025</t>
  </si>
  <si>
    <t>Strawberry Twist</t>
  </si>
  <si>
    <t>Sunset Blues</t>
  </si>
  <si>
    <t>Time for Spring</t>
  </si>
  <si>
    <t>Time Travel</t>
  </si>
  <si>
    <t>Bel Air Red 2025</t>
  </si>
  <si>
    <t>Blue Skies</t>
  </si>
  <si>
    <t>Cherries on Top 2024</t>
  </si>
  <si>
    <t>Lady in Red 2025</t>
  </si>
  <si>
    <t>Sunshine 2025</t>
  </si>
  <si>
    <t>Blaze of Glory 2025</t>
  </si>
  <si>
    <t>Blue Danube 2025</t>
  </si>
  <si>
    <t>Blue Macaw 2025</t>
  </si>
  <si>
    <t>Blueberry Parfait</t>
  </si>
  <si>
    <t>Bunny Tracks 2025</t>
  </si>
  <si>
    <t>Calypso 2025</t>
  </si>
  <si>
    <t>Denim Blues 2025</t>
  </si>
  <si>
    <t>FireFlash 2025</t>
  </si>
  <si>
    <t>Hot Pink Jazz 2025</t>
  </si>
  <si>
    <t>Lover's Point Beach</t>
  </si>
  <si>
    <t>Mountain's Majesty 2025</t>
  </si>
  <si>
    <t>Pirate's Beauty</t>
  </si>
  <si>
    <t>Pismo Beach 2025</t>
  </si>
  <si>
    <t>Playdate 2025</t>
  </si>
  <si>
    <t>Pumpkin Spice 2025</t>
  </si>
  <si>
    <t>Purple Cleopatra 2025</t>
  </si>
  <si>
    <t>Rockin' Sunset 2025</t>
  </si>
  <si>
    <t>Shocking Touch 2025</t>
  </si>
  <si>
    <t>Super Mom</t>
  </si>
  <si>
    <t>Venice Beach</t>
  </si>
  <si>
    <t>Glossy Cherry 2025</t>
  </si>
  <si>
    <t>Glossy Strawberry 2025</t>
  </si>
  <si>
    <t xml:space="preserve">Confetti Garden® </t>
  </si>
  <si>
    <t>Down Town</t>
  </si>
  <si>
    <t>Duo</t>
  </si>
  <si>
    <t>Endurable</t>
  </si>
  <si>
    <t>Rainbow</t>
  </si>
  <si>
    <t>Safari</t>
  </si>
  <si>
    <t>Sparkle</t>
  </si>
  <si>
    <t>Stars &amp; Stripes</t>
  </si>
  <si>
    <t>Tik Tok</t>
  </si>
  <si>
    <t>Tone on Tone</t>
  </si>
  <si>
    <t>Trio Mix</t>
  </si>
  <si>
    <t>YOLO</t>
  </si>
  <si>
    <t>Down Town Portland</t>
  </si>
  <si>
    <t>American Girl</t>
  </si>
  <si>
    <t>Maple Leaf</t>
  </si>
  <si>
    <t>Status</t>
  </si>
  <si>
    <t>NEW</t>
  </si>
  <si>
    <t>5.  Timing is for a 6-8" container, for 4" subtract 1-2          weeks, for &gt;10" add 1-2 weeks</t>
  </si>
  <si>
    <t>Propagation time URC</t>
  </si>
  <si>
    <t>Move3</t>
  </si>
  <si>
    <t>Move2 Hot Pink 2026</t>
  </si>
  <si>
    <t>Bidy Boom Sunglow</t>
  </si>
  <si>
    <t>Aloha Kona Hula Hot Pink 2026</t>
  </si>
  <si>
    <t>Aloha Kona White 2026</t>
  </si>
  <si>
    <t>Bloomtastic Honey</t>
  </si>
  <si>
    <t>Bloomtastic Purple Cartwheel</t>
  </si>
  <si>
    <t>Rainbow® Dragon Berry</t>
  </si>
  <si>
    <t>Rainbow® Iced Blueberry 2026</t>
  </si>
  <si>
    <t>Rainbow® Paloma Pink 2026</t>
  </si>
  <si>
    <t>LUX</t>
  </si>
  <si>
    <t>Ruby Sparkle</t>
  </si>
  <si>
    <t>Main Street Franklin Street</t>
  </si>
  <si>
    <t>Cupheasy White</t>
  </si>
  <si>
    <t>Hypnotica® Vintage</t>
  </si>
  <si>
    <t>Novation® Orange</t>
  </si>
  <si>
    <t>Temptation Yellow</t>
  </si>
  <si>
    <t>TOP-PICK</t>
  </si>
  <si>
    <t>NEW, TOP-PICK</t>
  </si>
  <si>
    <t>Flordenia™ Red</t>
  </si>
  <si>
    <t xml:space="preserve">Flordenia™ </t>
  </si>
  <si>
    <t>Flordenia™  Plus</t>
  </si>
  <si>
    <t>Flordenia™  Dark Red</t>
  </si>
  <si>
    <t>Flordenia™  Pink</t>
  </si>
  <si>
    <t>Flordenia™  Red Velvet</t>
  </si>
  <si>
    <t>Flordenia™  Rose</t>
  </si>
  <si>
    <t>Flordenia™  White Halo</t>
  </si>
  <si>
    <t>Flordenia™  Plus White</t>
  </si>
  <si>
    <t>Flordenia™  Neon</t>
  </si>
  <si>
    <t>YOLO® French Vanilla</t>
  </si>
  <si>
    <t>YOLO® Pink</t>
  </si>
  <si>
    <t>Bella Mare 2026</t>
  </si>
  <si>
    <t>Escential Blackberry</t>
  </si>
  <si>
    <t>Escential Bumbleberry</t>
  </si>
  <si>
    <t>Escential Raspberry Lemonade</t>
  </si>
  <si>
    <t>Escential Strawberry</t>
  </si>
  <si>
    <t>Escential Sugarberry</t>
  </si>
  <si>
    <t>Big EEZE Pink Panther</t>
  </si>
  <si>
    <t>Elegance Belinda</t>
  </si>
  <si>
    <t>Elegance Emma</t>
  </si>
  <si>
    <t>Elegance Kate</t>
  </si>
  <si>
    <t>Maestro Idols Salmon 2026</t>
  </si>
  <si>
    <t>Savannah Salmon</t>
  </si>
  <si>
    <t>Savannah White Splash 2026</t>
  </si>
  <si>
    <t>Durabloom® Royal Pink 2026</t>
  </si>
  <si>
    <t>Origami Marvelous Blue</t>
  </si>
  <si>
    <t>Surprise® Kardinal 2026 (intrinsa)</t>
  </si>
  <si>
    <t>Surprise® Canary Yellow (intrinsa)</t>
  </si>
  <si>
    <t>Durabloom® Magenta Halo (intrinsa)</t>
  </si>
  <si>
    <t>Empress® Sun Kiss Blue Charme</t>
  </si>
  <si>
    <t>Empress® Sun Kiss Pink Lemonade</t>
  </si>
  <si>
    <t>Wicked Hot Pink 2026</t>
  </si>
  <si>
    <t>Wicked Purple 2026</t>
  </si>
  <si>
    <t>Hawaiian Butterfly 2026</t>
  </si>
  <si>
    <t>Summer Vacation</t>
  </si>
  <si>
    <t>Down Town Austin</t>
  </si>
  <si>
    <t>Down Town Brooklyn</t>
  </si>
  <si>
    <t>Down Town Denver</t>
  </si>
  <si>
    <t>Red Hots</t>
  </si>
  <si>
    <t>Saltwater Taffy</t>
  </si>
  <si>
    <t>Strawberry Shortcake</t>
  </si>
  <si>
    <t>Rittenhouse Square</t>
  </si>
  <si>
    <t>Marshmallow</t>
  </si>
  <si>
    <t>Pastel Pink</t>
  </si>
  <si>
    <t>Tropical</t>
  </si>
  <si>
    <t>Sparkle Cosmic Blues</t>
  </si>
  <si>
    <t>Beach Comber</t>
  </si>
  <si>
    <t>Raspberry Tarte 2026</t>
  </si>
  <si>
    <t>Red White &amp; Bloom</t>
  </si>
  <si>
    <t>Hawaiian Country 2026</t>
  </si>
  <si>
    <t>Hawaiian Fruit Bowl 2026</t>
  </si>
  <si>
    <t>Hawaiian Hana 2026</t>
  </si>
  <si>
    <t>Hawaiian Hilo 2026</t>
  </si>
  <si>
    <t>Hawaiian Hula 2026</t>
  </si>
  <si>
    <t>Hawaiian Mai Tai 2026</t>
  </si>
  <si>
    <t>Hawaiian Pink Fusion 2026</t>
  </si>
  <si>
    <t>Hawaiian Sailaway 2026</t>
  </si>
  <si>
    <t>Hawaiian Nani Hilo 2026</t>
  </si>
  <si>
    <t>Hawaiian Nani Hoku Star 2026</t>
  </si>
  <si>
    <t>Hawaiian Nani Pixi Stix 2026</t>
  </si>
  <si>
    <t>Waterloo 2026</t>
  </si>
  <si>
    <t>Waterfall 2026</t>
  </si>
  <si>
    <t>Water Wheel 2026</t>
  </si>
  <si>
    <t>Nightlights 2026</t>
  </si>
  <si>
    <t>Summer Solstice 2026</t>
  </si>
  <si>
    <t>Summer Sunset 2026</t>
  </si>
  <si>
    <t>Endurable Beauty 2026</t>
  </si>
  <si>
    <t>Endurable Lilac 2026</t>
  </si>
  <si>
    <t>Sparkle Magenta 2026</t>
  </si>
  <si>
    <t>Sparkle Red 2026</t>
  </si>
  <si>
    <t>Hello, Barbie! 2026</t>
  </si>
  <si>
    <t>Rockin Red 2026</t>
  </si>
  <si>
    <t>Shocking Pink 2026</t>
  </si>
  <si>
    <t>Shocking Purple 2026</t>
  </si>
  <si>
    <t>Shocking Storm 2026</t>
  </si>
  <si>
    <t>Berry Cobbler 2026</t>
  </si>
  <si>
    <t>Bling Cherry 2026</t>
  </si>
  <si>
    <t>Hunny Bunny 2026</t>
  </si>
  <si>
    <t>Lavender Spring 2026</t>
  </si>
  <si>
    <t>Material Girl 2026</t>
  </si>
  <si>
    <t>Northern Lights 2026</t>
  </si>
  <si>
    <t>Oktoberfest 2026</t>
  </si>
  <si>
    <t>Old Faithful Buffalo 2026</t>
  </si>
  <si>
    <t>Pacific Witch 2026</t>
  </si>
  <si>
    <t>Patriot 2026</t>
  </si>
  <si>
    <t>Peppermint Candy 2026</t>
  </si>
  <si>
    <t>Season Opener 2026</t>
  </si>
  <si>
    <t>Shocking Blue 2026</t>
  </si>
  <si>
    <t>Walk in the Clouds 2026</t>
  </si>
  <si>
    <t>White Wedding 2026</t>
  </si>
  <si>
    <t xml:space="preserve">Dahlia </t>
  </si>
  <si>
    <t xml:space="preserve">I'CONIA® Bacio Lemon </t>
  </si>
  <si>
    <t>N/A</t>
  </si>
  <si>
    <t>Stick Week   URC</t>
  </si>
  <si>
    <t>Liner Arrival Week/ Transplant Week</t>
  </si>
  <si>
    <t>Basewell or Callused Cutting Arrival</t>
  </si>
  <si>
    <t xml:space="preserve">Empress® Sun Kiss Blue </t>
  </si>
  <si>
    <t>Dümmen Orange 2026 Annual Timing</t>
  </si>
  <si>
    <t>Place amount of finished plants needed</t>
  </si>
  <si>
    <t>Container Size</t>
  </si>
  <si>
    <t>PPP</t>
  </si>
  <si>
    <t>6"</t>
  </si>
  <si>
    <t>Container finish time from URC (6" default)</t>
  </si>
  <si>
    <t>DIRECT STICK or "All In" timing            with Callus or Basewell                   (6" default)</t>
  </si>
  <si>
    <r>
      <rPr>
        <b/>
        <sz val="14"/>
        <rFont val="Raleway"/>
        <family val="2"/>
      </rPr>
      <t>ORDER Amount</t>
    </r>
    <r>
      <rPr>
        <b/>
        <sz val="11"/>
        <rFont val="Raleway"/>
        <family val="2"/>
      </rPr>
      <t xml:space="preserve">            Number of URC or liners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</si>
</sst>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4" x14ac:knownFonts="1">
    <font>
      <sz val="10"/>
      <color rgb="FF000000"/>
      <name val="Arial"/>
    </font>
    <font>
      <sz val="10"/>
      <name val="Arial"/>
      <family val="2"/>
    </font>
    <font>
      <sz val="11"/>
      <color theme="1"/>
      <name val="Arial"/>
      <family val="2"/>
      <scheme val="minor"/>
    </font>
    <font>
      <sz val="12"/>
      <color theme="1"/>
      <name val="Arial"/>
      <family val="2"/>
    </font>
    <font>
      <sz val="10"/>
      <color rgb="FF000000"/>
      <name val="Arial"/>
      <family val="2"/>
    </font>
    <font>
      <b/>
      <sz val="18"/>
      <color rgb="FF000000"/>
      <name val="Arial"/>
      <family val="2"/>
    </font>
    <font>
      <sz val="13"/>
      <color theme="3"/>
      <name val="Wingdings"/>
      <charset val="2"/>
    </font>
    <font>
      <b/>
      <sz val="13"/>
      <color theme="3"/>
      <name val="Wingdings"/>
      <charset val="2"/>
    </font>
    <font>
      <sz val="13"/>
      <color theme="3"/>
      <name val="Sentinel Medium"/>
      <family val="3"/>
    </font>
    <font>
      <sz val="10"/>
      <color rgb="FF000000"/>
      <name val="Sentinel Medium"/>
      <family val="3"/>
    </font>
    <font>
      <b/>
      <sz val="10"/>
      <color theme="8"/>
      <name val="Sentinel Medium"/>
      <family val="3"/>
    </font>
    <font>
      <b/>
      <sz val="10"/>
      <color theme="4"/>
      <name val="Raleway"/>
      <family val="2"/>
    </font>
    <font>
      <sz val="10"/>
      <color theme="4"/>
      <name val="Raleway"/>
      <family val="2"/>
    </font>
    <font>
      <b/>
      <sz val="10"/>
      <name val="Raleway"/>
      <family val="2"/>
    </font>
    <font>
      <b/>
      <sz val="12"/>
      <color theme="9" tint="-0.249977111117893"/>
      <name val="Sentinel Medium"/>
      <family val="3"/>
    </font>
    <font>
      <sz val="11"/>
      <color theme="3"/>
      <name val="Sentinel Medium"/>
      <family val="3"/>
    </font>
    <font>
      <sz val="11"/>
      <color rgb="FFFF0000"/>
      <name val="Sentinel Medium"/>
      <family val="3"/>
    </font>
    <font>
      <b/>
      <sz val="11"/>
      <color rgb="FF000000"/>
      <name val="Sentinel Medium"/>
      <family val="3"/>
    </font>
    <font>
      <b/>
      <sz val="18"/>
      <color rgb="FF000000"/>
      <name val="Sentinel Black"/>
      <family val="3"/>
    </font>
    <font>
      <sz val="18"/>
      <color rgb="FF000000"/>
      <name val="Arial"/>
      <family val="2"/>
    </font>
    <font>
      <b/>
      <sz val="14"/>
      <color rgb="FF000000"/>
      <name val="Arial"/>
      <family val="2"/>
    </font>
    <font>
      <b/>
      <sz val="14"/>
      <color rgb="FF0000FF"/>
      <name val="Sentinel Medium"/>
      <family val="3"/>
    </font>
    <font>
      <b/>
      <sz val="14"/>
      <color theme="6" tint="-0.249977111117893"/>
      <name val="Sentinel Medium"/>
      <family val="3"/>
    </font>
    <font>
      <b/>
      <sz val="14"/>
      <color theme="9" tint="-0.249977111117893"/>
      <name val="Sentinel Medium"/>
      <family val="3"/>
    </font>
    <font>
      <b/>
      <sz val="14"/>
      <color rgb="FF7030A0"/>
      <name val="Sentinel Medium"/>
      <family val="3"/>
    </font>
    <font>
      <sz val="12"/>
      <color rgb="FF000000"/>
      <name val="Arial"/>
      <family val="2"/>
    </font>
    <font>
      <u/>
      <sz val="10"/>
      <color theme="10"/>
      <name val="Arial"/>
      <family val="2"/>
    </font>
    <font>
      <sz val="10"/>
      <color theme="4"/>
      <name val="Raleway"/>
      <family val="2"/>
    </font>
    <font>
      <sz val="10"/>
      <name val="Raleway"/>
      <family val="2"/>
    </font>
    <font>
      <sz val="10"/>
      <name val="Arial"/>
      <family val="2"/>
    </font>
    <font>
      <sz val="10"/>
      <name val="Arial"/>
      <family val="2"/>
      <scheme val="minor"/>
    </font>
    <font>
      <b/>
      <sz val="10"/>
      <color theme="4" tint="0.39997558519241921"/>
      <name val="Raleway"/>
      <family val="2"/>
    </font>
    <font>
      <b/>
      <sz val="10"/>
      <color theme="8" tint="-0.249977111117893"/>
      <name val="Raleway"/>
      <family val="2"/>
    </font>
    <font>
      <b/>
      <sz val="11"/>
      <name val="Raleway"/>
      <family val="2"/>
    </font>
    <font>
      <sz val="11"/>
      <color rgb="FF000000"/>
      <name val="Arial"/>
      <family val="2"/>
    </font>
    <font>
      <b/>
      <sz val="11"/>
      <color theme="4"/>
      <name val="Raleway"/>
      <family val="2"/>
    </font>
    <font>
      <sz val="11"/>
      <color theme="4"/>
      <name val="Raleway"/>
      <family val="2"/>
    </font>
    <font>
      <sz val="11"/>
      <color rgb="FF000000"/>
      <name val="Raleway"/>
      <family val="2"/>
    </font>
    <font>
      <sz val="11"/>
      <name val="Raleway"/>
      <family val="2"/>
    </font>
    <font>
      <b/>
      <sz val="11"/>
      <color theme="3"/>
      <name val="Wingdings"/>
      <charset val="2"/>
    </font>
    <font>
      <b/>
      <sz val="14"/>
      <name val="Raleway"/>
      <family val="2"/>
    </font>
    <font>
      <b/>
      <sz val="11"/>
      <color rgb="FF000000"/>
      <name val="Arial"/>
      <family val="2"/>
    </font>
    <font>
      <b/>
      <sz val="11"/>
      <color theme="3"/>
      <name val="Sentinel Medium"/>
      <family val="3"/>
    </font>
    <font>
      <b/>
      <sz val="11"/>
      <color rgb="FF000000"/>
      <name val="Raleway"/>
      <family val="2"/>
    </font>
  </fonts>
  <fills count="17">
    <fill>
      <patternFill patternType="none"/>
    </fill>
    <fill>
      <patternFill patternType="gray125"/>
    </fill>
    <fill>
      <patternFill patternType="solid">
        <fgColor theme="3" tint="0.59999389629810485"/>
        <bgColor rgb="FFFCD5B4"/>
      </patternFill>
    </fill>
    <fill>
      <patternFill patternType="solid">
        <fgColor theme="8" tint="0.59999389629810485"/>
        <bgColor rgb="FFFCD5B4"/>
      </patternFill>
    </fill>
    <fill>
      <patternFill patternType="solid">
        <fgColor rgb="FFFCD5B4"/>
        <bgColor rgb="FFFCD5B4"/>
      </patternFill>
    </fill>
    <fill>
      <patternFill patternType="solid">
        <fgColor theme="0"/>
        <bgColor indexed="64"/>
      </patternFill>
    </fill>
    <fill>
      <patternFill patternType="solid">
        <fgColor theme="3" tint="0.79998168889431442"/>
        <bgColor indexed="64"/>
      </patternFill>
    </fill>
    <fill>
      <patternFill patternType="solid">
        <fgColor theme="6" tint="0.39997558519241921"/>
        <bgColor rgb="FFFCD5B4"/>
      </patternFill>
    </fill>
    <fill>
      <patternFill patternType="solid">
        <fgColor theme="6" tint="0.79998168889431442"/>
        <bgColor indexed="64"/>
      </patternFill>
    </fill>
    <fill>
      <patternFill patternType="solid">
        <fgColor rgb="FFE3C4FC"/>
        <bgColor indexed="64"/>
      </patternFill>
    </fill>
    <fill>
      <patternFill patternType="solid">
        <fgColor rgb="FF00FFFF"/>
        <bgColor indexed="64"/>
      </patternFill>
    </fill>
    <fill>
      <patternFill patternType="solid">
        <fgColor rgb="FFCC94FA"/>
        <bgColor rgb="FFFCD5B4"/>
      </patternFill>
    </fill>
    <fill>
      <patternFill patternType="solid">
        <fgColor rgb="FFFFFF71"/>
        <bgColor indexed="64"/>
      </patternFill>
    </fill>
    <fill>
      <patternFill patternType="solid">
        <fgColor rgb="FFDDFFDD"/>
        <bgColor indexed="64"/>
      </patternFill>
    </fill>
    <fill>
      <patternFill patternType="solid">
        <fgColor rgb="FFAFFFAF"/>
        <bgColor rgb="FFFCD5B4"/>
      </patternFill>
    </fill>
    <fill>
      <patternFill patternType="solid">
        <fgColor rgb="FFAFD7FF"/>
        <bgColor rgb="FFFCD5B4"/>
      </patternFill>
    </fill>
    <fill>
      <patternFill patternType="solid">
        <fgColor rgb="FFE5F2FF"/>
        <bgColor indexed="64"/>
      </patternFill>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0" fontId="2" fillId="0" borderId="1"/>
    <xf numFmtId="0" fontId="3" fillId="0" borderId="1"/>
    <xf numFmtId="0" fontId="1" fillId="0" borderId="1"/>
    <xf numFmtId="0" fontId="4" fillId="0" borderId="1"/>
    <xf numFmtId="0" fontId="26" fillId="0" borderId="0" applyNumberFormat="0" applyFill="0" applyBorder="0" applyAlignment="0" applyProtection="0"/>
    <xf numFmtId="0" fontId="4" fillId="0" borderId="1"/>
  </cellStyleXfs>
  <cellXfs count="122">
    <xf numFmtId="0" fontId="0" fillId="0" borderId="0" xfId="0" applyFont="1" applyAlignment="1"/>
    <xf numFmtId="0" fontId="0" fillId="0" borderId="0" xfId="0" applyFont="1" applyAlignment="1">
      <alignment vertical="center"/>
    </xf>
    <xf numFmtId="0" fontId="0" fillId="0" borderId="0" xfId="0" applyFont="1" applyFill="1" applyAlignment="1"/>
    <xf numFmtId="0" fontId="0" fillId="0" borderId="0" xfId="0" applyFont="1" applyAlignment="1" applyProtection="1">
      <alignment horizontal="center" vertical="center"/>
      <protection locked="0"/>
    </xf>
    <xf numFmtId="0" fontId="0" fillId="0" borderId="1" xfId="0" applyFont="1" applyBorder="1" applyAlignment="1">
      <alignment vertical="center"/>
    </xf>
    <xf numFmtId="0" fontId="0" fillId="0" borderId="1" xfId="0" applyFont="1" applyBorder="1" applyAlignment="1" applyProtection="1">
      <alignment horizontal="center" vertical="center"/>
      <protection locked="0"/>
    </xf>
    <xf numFmtId="0" fontId="6" fillId="0" borderId="0" xfId="0" applyFont="1" applyAlignment="1">
      <alignment vertical="center" readingOrder="1"/>
    </xf>
    <xf numFmtId="0" fontId="7" fillId="0" borderId="0" xfId="0" applyFont="1" applyAlignment="1">
      <alignment vertical="center" readingOrder="1"/>
    </xf>
    <xf numFmtId="0" fontId="1" fillId="0" borderId="0" xfId="0" applyFont="1" applyAlignment="1" applyProtection="1">
      <alignment vertical="center"/>
    </xf>
    <xf numFmtId="0" fontId="0" fillId="0" borderId="0" xfId="0" applyFont="1" applyAlignment="1">
      <alignment horizontal="center" vertical="center"/>
    </xf>
    <xf numFmtId="0" fontId="0" fillId="0" borderId="0" xfId="0" applyFont="1" applyAlignment="1" applyProtection="1">
      <alignment horizontal="center" vertical="center"/>
      <protection hidden="1"/>
    </xf>
    <xf numFmtId="0" fontId="0" fillId="0" borderId="1" xfId="0" applyFont="1" applyBorder="1" applyAlignment="1">
      <alignment horizontal="center" vertical="center"/>
    </xf>
    <xf numFmtId="0" fontId="0" fillId="0" borderId="1" xfId="0" applyFont="1" applyBorder="1" applyAlignment="1" applyProtection="1">
      <alignment horizontal="center" vertical="center"/>
      <protection hidden="1"/>
    </xf>
    <xf numFmtId="0" fontId="14" fillId="0" borderId="1" xfId="0" applyFont="1" applyBorder="1" applyAlignment="1">
      <alignment horizontal="left" vertical="center" readingOrder="1"/>
    </xf>
    <xf numFmtId="0" fontId="10" fillId="0" borderId="1" xfId="0" applyFont="1" applyBorder="1" applyAlignment="1">
      <alignment horizontal="center" vertical="center"/>
    </xf>
    <xf numFmtId="0" fontId="8" fillId="0" borderId="1" xfId="0" applyFont="1" applyBorder="1" applyAlignment="1">
      <alignment vertical="center" readingOrder="1"/>
    </xf>
    <xf numFmtId="0" fontId="6" fillId="0" borderId="1" xfId="0" applyFont="1" applyBorder="1" applyAlignment="1">
      <alignment vertical="center" readingOrder="1"/>
    </xf>
    <xf numFmtId="0" fontId="9" fillId="0" borderId="1" xfId="0" applyFont="1" applyBorder="1" applyAlignment="1">
      <alignment horizontal="center" vertical="center"/>
    </xf>
    <xf numFmtId="0" fontId="15" fillId="0" borderId="1" xfId="0" applyFont="1" applyBorder="1" applyAlignment="1">
      <alignment vertical="center" readingOrder="1"/>
    </xf>
    <xf numFmtId="0" fontId="22" fillId="0" borderId="1" xfId="0" applyFont="1" applyBorder="1" applyAlignment="1">
      <alignment horizontal="left" vertical="center"/>
    </xf>
    <xf numFmtId="0" fontId="24" fillId="0" borderId="1" xfId="0" applyFont="1" applyBorder="1" applyAlignment="1">
      <alignment horizontal="left" vertical="center"/>
    </xf>
    <xf numFmtId="0" fontId="24" fillId="0" borderId="1" xfId="0" applyFont="1" applyBorder="1" applyAlignment="1">
      <alignment vertical="center"/>
    </xf>
    <xf numFmtId="0" fontId="23" fillId="0" borderId="1" xfId="0" applyFont="1" applyBorder="1" applyAlignment="1">
      <alignment horizontal="left" vertical="center" readingOrder="1"/>
    </xf>
    <xf numFmtId="0" fontId="25" fillId="0" borderId="0" xfId="0" applyFont="1" applyAlignment="1" applyProtection="1">
      <alignment horizontal="left"/>
      <protection locked="0"/>
    </xf>
    <xf numFmtId="0" fontId="26" fillId="0" borderId="1" xfId="5" applyBorder="1"/>
    <xf numFmtId="0" fontId="20" fillId="0" borderId="0" xfId="0" applyFont="1" applyAlignment="1">
      <alignment vertical="center"/>
    </xf>
    <xf numFmtId="0" fontId="21" fillId="0" borderId="0" xfId="0" applyFont="1" applyAlignment="1">
      <alignment vertical="center" wrapText="1" readingOrder="1"/>
    </xf>
    <xf numFmtId="0" fontId="12" fillId="5" borderId="2" xfId="0" applyFont="1" applyFill="1" applyBorder="1" applyAlignment="1" applyProtection="1">
      <alignment horizontal="center" vertical="center"/>
      <protection locked="0"/>
    </xf>
    <xf numFmtId="0" fontId="27" fillId="5" borderId="2" xfId="0" applyFont="1" applyFill="1" applyBorder="1" applyAlignment="1" applyProtection="1">
      <alignment horizontal="center" vertical="center"/>
      <protection locked="0"/>
    </xf>
    <xf numFmtId="0" fontId="7" fillId="0" borderId="0" xfId="0" applyFont="1" applyAlignment="1">
      <alignment horizontal="center" vertical="center"/>
    </xf>
    <xf numFmtId="0" fontId="12" fillId="5" borderId="2" xfId="0" applyFont="1" applyFill="1" applyBorder="1" applyAlignment="1" applyProtection="1">
      <alignment horizontal="center" vertical="center" wrapText="1"/>
      <protection locked="0"/>
    </xf>
    <xf numFmtId="0" fontId="28" fillId="5" borderId="2" xfId="0" applyFont="1" applyFill="1" applyBorder="1" applyAlignment="1" applyProtection="1">
      <alignment horizontal="center" vertical="center"/>
      <protection locked="0"/>
    </xf>
    <xf numFmtId="0" fontId="27" fillId="5" borderId="6" xfId="0" applyFont="1" applyFill="1" applyBorder="1" applyAlignment="1" applyProtection="1">
      <alignment horizontal="center" vertical="center"/>
      <protection locked="0"/>
    </xf>
    <xf numFmtId="0" fontId="25" fillId="0" borderId="0" xfId="0" applyFont="1" applyAlignment="1" applyProtection="1">
      <alignment horizontal="right"/>
      <protection locked="0"/>
    </xf>
    <xf numFmtId="0" fontId="5" fillId="5" borderId="1" xfId="0" applyFont="1" applyFill="1" applyBorder="1" applyAlignment="1" applyProtection="1">
      <alignment horizontal="center" vertical="center"/>
      <protection locked="0"/>
    </xf>
    <xf numFmtId="0" fontId="30" fillId="0" borderId="2" xfId="0" applyFont="1" applyFill="1" applyBorder="1" applyAlignment="1">
      <alignment vertical="center"/>
    </xf>
    <xf numFmtId="0" fontId="12" fillId="5" borderId="6" xfId="0" applyFont="1" applyFill="1" applyBorder="1" applyAlignment="1" applyProtection="1">
      <alignment horizontal="center" vertical="center"/>
      <protection locked="0"/>
    </xf>
    <xf numFmtId="0" fontId="29" fillId="0" borderId="2" xfId="0" applyFont="1" applyFill="1" applyBorder="1" applyAlignment="1">
      <alignment vertical="center"/>
    </xf>
    <xf numFmtId="0" fontId="11" fillId="3" borderId="11" xfId="0" applyFont="1" applyFill="1" applyBorder="1" applyAlignment="1">
      <alignment horizontal="center" vertical="center" wrapText="1"/>
    </xf>
    <xf numFmtId="0" fontId="5" fillId="10" borderId="9" xfId="0" applyFont="1" applyFill="1" applyBorder="1" applyAlignment="1" applyProtection="1">
      <alignment horizontal="center" vertical="center"/>
      <protection locked="0"/>
    </xf>
    <xf numFmtId="0" fontId="1" fillId="5" borderId="2" xfId="0" applyFont="1" applyFill="1" applyBorder="1" applyAlignment="1">
      <alignment vertical="center"/>
    </xf>
    <xf numFmtId="0" fontId="30" fillId="5" borderId="2" xfId="6" applyFont="1" applyFill="1" applyBorder="1" applyAlignment="1">
      <alignment horizontal="left" vertical="center"/>
    </xf>
    <xf numFmtId="0" fontId="1" fillId="0" borderId="2" xfId="0" applyFont="1" applyFill="1" applyBorder="1" applyAlignment="1">
      <alignment vertical="center"/>
    </xf>
    <xf numFmtId="0" fontId="1" fillId="5" borderId="6" xfId="0" applyFont="1" applyFill="1" applyBorder="1" applyAlignment="1">
      <alignment vertical="center"/>
    </xf>
    <xf numFmtId="0" fontId="30" fillId="5" borderId="2" xfId="0" applyFont="1" applyFill="1" applyBorder="1" applyAlignment="1">
      <alignment horizontal="center" vertical="center"/>
    </xf>
    <xf numFmtId="0" fontId="30" fillId="0" borderId="2" xfId="0" applyFont="1" applyFill="1" applyBorder="1" applyAlignment="1">
      <alignment horizontal="center" vertical="center"/>
    </xf>
    <xf numFmtId="0" fontId="30" fillId="5" borderId="6" xfId="0" applyFont="1" applyFill="1" applyBorder="1" applyAlignment="1">
      <alignment horizontal="center" vertical="center"/>
    </xf>
    <xf numFmtId="0" fontId="31" fillId="13" borderId="2" xfId="0" applyFont="1" applyFill="1" applyBorder="1" applyAlignment="1" applyProtection="1">
      <alignment horizontal="center" vertical="center"/>
    </xf>
    <xf numFmtId="0" fontId="32" fillId="13" borderId="2" xfId="0" applyFont="1" applyFill="1" applyBorder="1" applyAlignment="1" applyProtection="1">
      <alignment horizontal="center" vertical="center"/>
    </xf>
    <xf numFmtId="0" fontId="31" fillId="13" borderId="2" xfId="0" applyFont="1" applyFill="1" applyBorder="1" applyAlignment="1" applyProtection="1">
      <alignment vertical="center"/>
    </xf>
    <xf numFmtId="0" fontId="31" fillId="13" borderId="6" xfId="0" applyFont="1" applyFill="1" applyBorder="1" applyAlignment="1" applyProtection="1">
      <alignment horizontal="center" vertical="center"/>
    </xf>
    <xf numFmtId="0" fontId="34" fillId="0" borderId="0" xfId="0" applyFont="1" applyAlignment="1">
      <alignment horizontal="center" vertical="center"/>
    </xf>
    <xf numFmtId="0" fontId="34" fillId="0" borderId="0" xfId="0" applyFont="1" applyAlignment="1" applyProtection="1">
      <alignment horizontal="center" vertical="center"/>
      <protection hidden="1"/>
    </xf>
    <xf numFmtId="0" fontId="34" fillId="0" borderId="0" xfId="0" applyFont="1" applyAlignment="1">
      <alignment vertical="center"/>
    </xf>
    <xf numFmtId="0" fontId="34" fillId="0" borderId="0" xfId="0" applyFont="1" applyAlignment="1"/>
    <xf numFmtId="0" fontId="34" fillId="0" borderId="0" xfId="0" applyFont="1" applyAlignment="1" applyProtection="1">
      <alignment horizontal="center" vertical="center"/>
      <protection locked="0" hidden="1"/>
    </xf>
    <xf numFmtId="0" fontId="34" fillId="0" borderId="0" xfId="0" applyFont="1" applyAlignment="1" applyProtection="1">
      <protection locked="0"/>
    </xf>
    <xf numFmtId="0" fontId="34" fillId="0" borderId="1" xfId="0" applyFont="1" applyBorder="1" applyAlignment="1" applyProtection="1">
      <alignment horizontal="center" vertical="center"/>
      <protection hidden="1"/>
    </xf>
    <xf numFmtId="0" fontId="34" fillId="0" borderId="0" xfId="0" applyFont="1" applyAlignment="1" applyProtection="1">
      <alignment vertical="center"/>
      <protection locked="0"/>
    </xf>
    <xf numFmtId="0" fontId="34" fillId="0" borderId="1" xfId="0" applyFont="1" applyBorder="1" applyAlignment="1">
      <alignment horizontal="center" vertical="center"/>
    </xf>
    <xf numFmtId="0" fontId="34" fillId="0" borderId="1" xfId="0" applyFont="1" applyBorder="1" applyAlignment="1">
      <alignment vertical="center"/>
    </xf>
    <xf numFmtId="0" fontId="34" fillId="0" borderId="0" xfId="0" applyFont="1"/>
    <xf numFmtId="0" fontId="35" fillId="9" borderId="2" xfId="0" applyFont="1" applyFill="1" applyBorder="1" applyAlignment="1" applyProtection="1">
      <alignment horizontal="center" vertical="center"/>
      <protection hidden="1"/>
    </xf>
    <xf numFmtId="0" fontId="35" fillId="8" borderId="2" xfId="0" applyFont="1" applyFill="1" applyBorder="1" applyAlignment="1" applyProtection="1">
      <alignment horizontal="center" vertical="center"/>
      <protection hidden="1"/>
    </xf>
    <xf numFmtId="0" fontId="36" fillId="0" borderId="2" xfId="0" applyFont="1" applyFill="1" applyBorder="1" applyAlignment="1" applyProtection="1">
      <alignment vertical="center"/>
      <protection locked="0"/>
    </xf>
    <xf numFmtId="0" fontId="37" fillId="0" borderId="2" xfId="0" applyFont="1" applyFill="1" applyBorder="1" applyAlignment="1">
      <alignment vertical="center"/>
    </xf>
    <xf numFmtId="0" fontId="38" fillId="16" borderId="4" xfId="0" applyFont="1" applyFill="1" applyBorder="1" applyAlignment="1">
      <alignment horizontal="center" vertical="center"/>
    </xf>
    <xf numFmtId="0" fontId="35" fillId="9" borderId="2" xfId="0" applyNumberFormat="1" applyFont="1" applyFill="1" applyBorder="1" applyAlignment="1" applyProtection="1">
      <alignment horizontal="center" vertical="center"/>
      <protection hidden="1"/>
    </xf>
    <xf numFmtId="0" fontId="35" fillId="8" borderId="2" xfId="0" applyNumberFormat="1" applyFont="1" applyFill="1" applyBorder="1" applyAlignment="1" applyProtection="1">
      <alignment horizontal="center" vertical="center"/>
      <protection hidden="1"/>
    </xf>
    <xf numFmtId="0" fontId="36" fillId="0" borderId="2" xfId="0" applyNumberFormat="1" applyFont="1" applyFill="1" applyBorder="1" applyAlignment="1" applyProtection="1">
      <alignment vertical="center"/>
      <protection locked="0"/>
    </xf>
    <xf numFmtId="0" fontId="37" fillId="0" borderId="2" xfId="0" applyNumberFormat="1" applyFont="1" applyFill="1" applyBorder="1" applyAlignment="1">
      <alignment vertical="center"/>
    </xf>
    <xf numFmtId="0" fontId="36" fillId="0" borderId="2" xfId="0" applyFont="1" applyBorder="1" applyAlignment="1" applyProtection="1">
      <alignment vertical="center"/>
      <protection locked="0"/>
    </xf>
    <xf numFmtId="0" fontId="37" fillId="0" borderId="2" xfId="0" applyFont="1" applyBorder="1" applyAlignment="1">
      <alignment vertical="center"/>
    </xf>
    <xf numFmtId="0" fontId="36" fillId="0" borderId="2" xfId="0" applyNumberFormat="1" applyFont="1" applyBorder="1" applyAlignment="1" applyProtection="1">
      <alignment vertical="center"/>
      <protection locked="0"/>
    </xf>
    <xf numFmtId="0" fontId="37" fillId="0" borderId="2" xfId="0" applyNumberFormat="1" applyFont="1" applyBorder="1" applyAlignment="1">
      <alignment vertical="center"/>
    </xf>
    <xf numFmtId="0" fontId="33" fillId="9" borderId="2" xfId="0" applyNumberFormat="1" applyFont="1" applyFill="1" applyBorder="1" applyAlignment="1" applyProtection="1">
      <alignment horizontal="center" vertical="center"/>
      <protection hidden="1"/>
    </xf>
    <xf numFmtId="0" fontId="36" fillId="0" borderId="2" xfId="0" applyFont="1" applyBorder="1" applyAlignment="1" applyProtection="1">
      <alignment horizontal="center" vertical="center"/>
      <protection locked="0"/>
    </xf>
    <xf numFmtId="0" fontId="35" fillId="16" borderId="4" xfId="0" applyFont="1" applyFill="1" applyBorder="1" applyAlignment="1" applyProtection="1">
      <alignment horizontal="center" vertical="center"/>
      <protection hidden="1"/>
    </xf>
    <xf numFmtId="164" fontId="37" fillId="0" borderId="2" xfId="0" applyNumberFormat="1" applyFont="1" applyBorder="1" applyAlignment="1">
      <alignment vertical="center"/>
    </xf>
    <xf numFmtId="0" fontId="35" fillId="9" borderId="6" xfId="0" applyFont="1" applyFill="1" applyBorder="1" applyAlignment="1" applyProtection="1">
      <alignment horizontal="center" vertical="center"/>
      <protection hidden="1"/>
    </xf>
    <xf numFmtId="0" fontId="35" fillId="8" borderId="6" xfId="0" applyFont="1" applyFill="1" applyBorder="1" applyAlignment="1" applyProtection="1">
      <alignment horizontal="center" vertical="center"/>
      <protection hidden="1"/>
    </xf>
    <xf numFmtId="0" fontId="36" fillId="0" borderId="6" xfId="0" applyFont="1" applyBorder="1" applyAlignment="1" applyProtection="1">
      <alignment vertical="center"/>
      <protection locked="0"/>
    </xf>
    <xf numFmtId="0" fontId="37" fillId="0" borderId="6" xfId="0" applyFont="1" applyBorder="1" applyAlignment="1">
      <alignment vertical="center"/>
    </xf>
    <xf numFmtId="0" fontId="38" fillId="16" borderId="7" xfId="0" applyFont="1" applyFill="1" applyBorder="1" applyAlignment="1">
      <alignment horizontal="center" vertical="center"/>
    </xf>
    <xf numFmtId="0" fontId="34" fillId="0" borderId="0" xfId="0" applyFont="1" applyAlignment="1">
      <alignment horizontal="center"/>
    </xf>
    <xf numFmtId="0" fontId="39" fillId="0" borderId="0" xfId="0" applyFont="1" applyAlignment="1">
      <alignment vertical="center" readingOrder="1"/>
    </xf>
    <xf numFmtId="0" fontId="31" fillId="13" borderId="14" xfId="0" applyFont="1" applyFill="1" applyBorder="1" applyAlignment="1" applyProtection="1">
      <alignment horizontal="center" vertical="center"/>
    </xf>
    <xf numFmtId="0" fontId="30" fillId="5" borderId="14" xfId="0" applyFont="1" applyFill="1" applyBorder="1" applyAlignment="1">
      <alignment horizontal="center" vertical="center"/>
    </xf>
    <xf numFmtId="0" fontId="1" fillId="5" borderId="14" xfId="0" applyFont="1" applyFill="1" applyBorder="1" applyAlignment="1">
      <alignment vertical="center"/>
    </xf>
    <xf numFmtId="0" fontId="12" fillId="5" borderId="14" xfId="0" applyFont="1" applyFill="1" applyBorder="1" applyAlignment="1" applyProtection="1">
      <alignment horizontal="center" vertical="center"/>
      <protection locked="0"/>
    </xf>
    <xf numFmtId="0" fontId="35" fillId="9" borderId="14" xfId="0" applyFont="1" applyFill="1" applyBorder="1" applyAlignment="1" applyProtection="1">
      <alignment horizontal="center" vertical="center"/>
      <protection hidden="1"/>
    </xf>
    <xf numFmtId="0" fontId="35" fillId="8" borderId="14" xfId="0" applyFont="1" applyFill="1" applyBorder="1" applyAlignment="1" applyProtection="1">
      <alignment horizontal="center" vertical="center"/>
      <protection hidden="1"/>
    </xf>
    <xf numFmtId="0" fontId="36" fillId="0" borderId="14" xfId="0" applyFont="1" applyFill="1" applyBorder="1" applyAlignment="1" applyProtection="1">
      <alignment vertical="center"/>
      <protection locked="0"/>
    </xf>
    <xf numFmtId="0" fontId="37" fillId="0" borderId="14" xfId="0" applyFont="1" applyFill="1" applyBorder="1" applyAlignment="1">
      <alignment vertical="center"/>
    </xf>
    <xf numFmtId="0" fontId="38" fillId="16" borderId="16" xfId="0" applyFont="1" applyFill="1" applyBorder="1" applyAlignment="1">
      <alignment horizontal="center" vertical="center"/>
    </xf>
    <xf numFmtId="0" fontId="33" fillId="2" borderId="11" xfId="0" applyFont="1" applyFill="1" applyBorder="1" applyAlignment="1" applyProtection="1">
      <alignment horizontal="center" vertical="center" wrapText="1"/>
    </xf>
    <xf numFmtId="0" fontId="13" fillId="14" borderId="11" xfId="0" applyFont="1" applyFill="1" applyBorder="1" applyAlignment="1">
      <alignment horizontal="center" vertical="center" wrapText="1"/>
    </xf>
    <xf numFmtId="0" fontId="11" fillId="14" borderId="11" xfId="0" applyFont="1" applyFill="1" applyBorder="1" applyAlignment="1">
      <alignment horizontal="center" vertical="center"/>
    </xf>
    <xf numFmtId="0" fontId="11" fillId="14" borderId="11" xfId="0" applyFont="1" applyFill="1" applyBorder="1" applyAlignment="1">
      <alignment horizontal="center" vertical="center" wrapText="1"/>
    </xf>
    <xf numFmtId="0" fontId="35" fillId="11" borderId="11" xfId="0" applyFont="1" applyFill="1" applyBorder="1" applyAlignment="1" applyProtection="1">
      <alignment horizontal="center" vertical="center" wrapText="1"/>
      <protection hidden="1"/>
    </xf>
    <xf numFmtId="0" fontId="35" fillId="7" borderId="11" xfId="0" applyFont="1" applyFill="1" applyBorder="1" applyAlignment="1" applyProtection="1">
      <alignment horizontal="center" vertical="center" wrapText="1"/>
      <protection hidden="1"/>
    </xf>
    <xf numFmtId="0" fontId="33" fillId="4" borderId="11" xfId="5" applyFont="1" applyFill="1" applyBorder="1" applyAlignment="1">
      <alignment horizontal="center" vertical="center" wrapText="1"/>
    </xf>
    <xf numFmtId="0" fontId="33" fillId="4" borderId="11" xfId="0" applyFont="1" applyFill="1" applyBorder="1" applyAlignment="1" applyProtection="1">
      <alignment horizontal="center" vertical="center" wrapText="1"/>
    </xf>
    <xf numFmtId="0" fontId="33" fillId="15" borderId="12" xfId="0" applyFont="1" applyFill="1" applyBorder="1" applyAlignment="1" applyProtection="1">
      <alignment horizontal="center" vertical="center" wrapText="1"/>
    </xf>
    <xf numFmtId="0" fontId="41" fillId="0" borderId="0" xfId="0" applyFont="1" applyAlignment="1" applyProtection="1">
      <alignment horizontal="center" vertical="center"/>
      <protection locked="0"/>
    </xf>
    <xf numFmtId="0" fontId="41" fillId="0" borderId="0" xfId="0" applyFont="1" applyAlignment="1" applyProtection="1">
      <alignment horizontal="center"/>
      <protection locked="0"/>
    </xf>
    <xf numFmtId="0" fontId="17" fillId="0" borderId="0" xfId="0" applyFont="1" applyAlignment="1">
      <alignment readingOrder="1"/>
    </xf>
    <xf numFmtId="0" fontId="17" fillId="0" borderId="0" xfId="0" applyFont="1" applyAlignment="1"/>
    <xf numFmtId="0" fontId="42" fillId="0" borderId="0" xfId="0" applyFont="1" applyAlignment="1">
      <alignment vertical="center" readingOrder="1"/>
    </xf>
    <xf numFmtId="0" fontId="43" fillId="6" borderId="14" xfId="0" applyFont="1" applyFill="1" applyBorder="1" applyAlignment="1" applyProtection="1">
      <alignment horizontal="center" vertical="center"/>
    </xf>
    <xf numFmtId="0" fontId="43" fillId="6" borderId="2" xfId="0" applyFont="1" applyFill="1" applyBorder="1" applyAlignment="1" applyProtection="1">
      <alignment horizontal="center" vertical="center"/>
    </xf>
    <xf numFmtId="0" fontId="43" fillId="6" borderId="6" xfId="0" applyFont="1" applyFill="1" applyBorder="1" applyAlignment="1" applyProtection="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7" fillId="10" borderId="8" xfId="0" applyFont="1" applyFill="1" applyBorder="1" applyAlignment="1">
      <alignment horizontal="center" vertical="center" wrapText="1"/>
    </xf>
    <xf numFmtId="0" fontId="0" fillId="10" borderId="10" xfId="0" applyFont="1" applyFill="1" applyBorder="1" applyAlignment="1">
      <alignment horizontal="center" vertical="center"/>
    </xf>
    <xf numFmtId="0" fontId="21" fillId="0" borderId="0" xfId="0" applyFont="1" applyAlignment="1">
      <alignment vertical="center" wrapText="1" readingOrder="1"/>
    </xf>
    <xf numFmtId="0" fontId="0" fillId="0" borderId="0" xfId="0" applyFont="1" applyAlignment="1">
      <alignment vertical="center" wrapText="1" readingOrder="1"/>
    </xf>
    <xf numFmtId="0" fontId="33" fillId="12" borderId="13" xfId="0" applyFont="1" applyFill="1" applyBorder="1" applyAlignment="1" applyProtection="1">
      <alignment horizontal="center" vertical="center" wrapText="1"/>
      <protection locked="0"/>
    </xf>
    <xf numFmtId="0" fontId="34" fillId="12" borderId="15" xfId="0" applyFont="1" applyFill="1" applyBorder="1" applyAlignment="1" applyProtection="1">
      <alignment horizontal="center"/>
      <protection locked="0"/>
    </xf>
    <xf numFmtId="0" fontId="34" fillId="12" borderId="3" xfId="0" applyFont="1" applyFill="1" applyBorder="1" applyAlignment="1" applyProtection="1">
      <alignment horizontal="center"/>
      <protection locked="0"/>
    </xf>
    <xf numFmtId="0" fontId="34" fillId="12" borderId="5" xfId="0" applyFont="1" applyFill="1" applyBorder="1" applyAlignment="1" applyProtection="1">
      <alignment horizontal="center"/>
      <protection locked="0"/>
    </xf>
  </cellXfs>
  <cellStyles count="7">
    <cellStyle name="Hyperlink" xfId="5" builtinId="8"/>
    <cellStyle name="Normal" xfId="0" builtinId="0"/>
    <cellStyle name="Normal 2" xfId="1"/>
    <cellStyle name="Normal 2 2" xfId="3"/>
    <cellStyle name="Normal 2 6" xfId="6"/>
    <cellStyle name="Normal 3" xfId="2"/>
    <cellStyle name="Normal 4" xfId="4"/>
  </cellStyles>
  <dxfs count="22">
    <dxf>
      <font>
        <strike val="0"/>
        <outline val="0"/>
        <shadow val="0"/>
        <u val="none"/>
        <vertAlign val="baseline"/>
        <sz val="11"/>
        <name val="Raleway"/>
        <scheme val="none"/>
      </font>
      <numFmt numFmtId="0" formatCode="General"/>
      <fill>
        <patternFill patternType="solid">
          <fgColor indexed="64"/>
          <bgColor rgb="FFE5F2FF"/>
        </patternFill>
      </fil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Raleway"/>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4"/>
        <name val="Raleway"/>
        <scheme val="none"/>
      </font>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4"/>
        <name val="Raleway"/>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theme="4"/>
        <name val="Raleway"/>
        <scheme val="none"/>
      </font>
      <numFmt numFmtId="0" formatCode="General"/>
      <fill>
        <patternFill patternType="solid">
          <fgColor indexed="64"/>
          <bgColor theme="6"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strike val="0"/>
        <outline val="0"/>
        <shadow val="0"/>
        <u val="none"/>
        <vertAlign val="baseline"/>
        <sz val="11"/>
        <color theme="4"/>
        <name val="Raleway"/>
        <scheme val="none"/>
      </font>
      <numFmt numFmtId="0" formatCode="General"/>
      <fill>
        <patternFill patternType="solid">
          <fgColor indexed="64"/>
          <bgColor rgb="FFE3C4FC"/>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4"/>
        <name val="Raleway"/>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color theme="4"/>
        <name val="Raleway"/>
        <scheme val="none"/>
      </font>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4"/>
        <name val="Raleway"/>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4"/>
        <name val="Raleway"/>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color theme="4"/>
        <name val="Raleway"/>
        <scheme val="none"/>
      </font>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color theme="4"/>
        <name val="Raleway"/>
        <scheme val="none"/>
      </font>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strike val="0"/>
        <outline val="0"/>
        <shadow val="0"/>
        <u val="none"/>
        <vertAlign val="baseline"/>
        <sz val="10"/>
        <color theme="4"/>
        <name val="Raleway"/>
        <scheme val="none"/>
      </font>
      <fill>
        <patternFill patternType="none">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fill>
        <patternFill patternType="none">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scheme val="none"/>
      </font>
      <fill>
        <patternFill patternType="none">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Arial"/>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4" tint="0.39997558519241921"/>
        <name val="Raleway"/>
        <scheme val="none"/>
      </font>
      <fill>
        <patternFill patternType="solid">
          <fgColor indexed="64"/>
          <bgColor rgb="FFDDFFDD"/>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0"/>
    </dxf>
    <dxf>
      <font>
        <b/>
        <strike val="0"/>
        <outline val="0"/>
        <shadow val="0"/>
        <u val="none"/>
        <vertAlign val="baseline"/>
        <sz val="11"/>
        <name val="Raleway"/>
        <scheme val="none"/>
      </font>
      <numFmt numFmtId="0" formatCode="General"/>
      <fill>
        <patternFill patternType="solid">
          <fgColor indexed="64"/>
          <bgColor theme="3" tint="0.79998168889431442"/>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0"/>
    </dxf>
    <dxf>
      <border outline="0">
        <left style="thin">
          <color indexed="64"/>
        </left>
        <right style="medium">
          <color indexed="64"/>
        </right>
        <top style="medium">
          <color indexed="64"/>
        </top>
      </border>
    </dxf>
    <dxf>
      <font>
        <strike val="0"/>
        <outline val="0"/>
        <shadow val="0"/>
        <u val="none"/>
        <vertAlign val="baseline"/>
        <sz val="10"/>
        <name val="Raleway"/>
        <scheme val="none"/>
      </font>
      <alignment vertical="center" textRotation="0" indent="0" justifyLastLine="0" shrinkToFit="0" readingOrder="0"/>
    </dxf>
    <dxf>
      <border>
        <bottom style="medium">
          <color indexed="64"/>
        </bottom>
      </border>
    </dxf>
    <dxf>
      <font>
        <b/>
        <i val="0"/>
        <strike val="0"/>
        <condense val="0"/>
        <extend val="0"/>
        <outline val="0"/>
        <shadow val="0"/>
        <u val="none"/>
        <vertAlign val="baseline"/>
        <sz val="10"/>
        <color auto="1"/>
        <name val="Raleway"/>
        <scheme val="none"/>
      </font>
      <fill>
        <patternFill patternType="solid">
          <fgColor rgb="FFFCD5B4"/>
          <bgColor rgb="FFFCD5B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E5F2FF"/>
      <color rgb="FFAFD7FF"/>
      <color rgb="FFAFFFAF"/>
      <color rgb="FF99FF99"/>
      <color rgb="FFDDFFDD"/>
      <color rgb="FFFFFF71"/>
      <color rgb="FFF8FF97"/>
      <color rgb="FFF9FFA7"/>
      <color rgb="FFCC94FA"/>
      <color rgb="FFE3C4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13</xdr:col>
      <xdr:colOff>644074</xdr:colOff>
      <xdr:row>8</xdr:row>
      <xdr:rowOff>9346</xdr:rowOff>
    </xdr:from>
    <xdr:to>
      <xdr:col>19</xdr:col>
      <xdr:colOff>4311</xdr:colOff>
      <xdr:row>15</xdr:row>
      <xdr:rowOff>824791</xdr:rowOff>
    </xdr:to>
    <xdr:pic>
      <xdr:nvPicPr>
        <xdr:cNvPr id="386" name="Picture 385" descr="DummenOrange_Logo_Vertical_White_On_PMS021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04645" y="1587775"/>
          <a:ext cx="2217737" cy="2539016"/>
        </a:xfrm>
        <a:prstGeom prst="rect">
          <a:avLst/>
        </a:prstGeom>
        <a:noFill/>
        <a:ln>
          <a:noFill/>
        </a:ln>
        <a:effectLst/>
        <a:extLst>
          <a:ext uri="{909E8E84-426E-40DD-AFC4-6F175D3DCCD1}">
            <a14:hiddenFill xmlns:a14="http://schemas.microsoft.com/office/drawing/2010/main">
              <a:solidFill>
                <a:srgbClr val="FA5000"/>
              </a:solidFill>
            </a14:hiddenFill>
          </a:ext>
          <a:ext uri="{91240B29-F687-4F45-9708-019B960494DF}">
            <a14:hiddenLine xmlns:a14="http://schemas.microsoft.com/office/drawing/2010/main" w="25400">
              <a:solidFill>
                <a:srgbClr val="595959"/>
              </a:solidFill>
              <a:miter lim="800000"/>
              <a:headEnd/>
              <a:tailEnd/>
            </a14:hiddenLine>
          </a:ext>
          <a:ext uri="{AF507438-7753-43E0-B8FC-AC1667EBCBE1}">
            <a14:hiddenEffects xmlns:a14="http://schemas.microsoft.com/office/drawing/2010/main">
              <a:effectLst>
                <a:outerShdw dist="35921" dir="2700000" algn="ctr" rotWithShape="0">
                  <a:srgbClr val="595959"/>
                </a:outerShdw>
              </a:effectLst>
            </a14:hiddenEffects>
          </a:ext>
        </a:extLst>
      </xdr:spPr>
    </xdr:pic>
    <xdr:clientData/>
  </xdr:twoCellAnchor>
  <xdr:twoCellAnchor>
    <xdr:from>
      <xdr:col>2</xdr:col>
      <xdr:colOff>2015</xdr:colOff>
      <xdr:row>1</xdr:row>
      <xdr:rowOff>84667</xdr:rowOff>
    </xdr:from>
    <xdr:to>
      <xdr:col>5</xdr:col>
      <xdr:colOff>876301</xdr:colOff>
      <xdr:row>12</xdr:row>
      <xdr:rowOff>76200</xdr:rowOff>
    </xdr:to>
    <xdr:sp macro="" textlink="">
      <xdr:nvSpPr>
        <xdr:cNvPr id="2" name="Rectangle 1"/>
        <xdr:cNvSpPr/>
      </xdr:nvSpPr>
      <xdr:spPr>
        <a:xfrm>
          <a:off x="1081515" y="198967"/>
          <a:ext cx="5649486" cy="2277533"/>
        </a:xfrm>
        <a:prstGeom prst="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4736</xdr:colOff>
      <xdr:row>1</xdr:row>
      <xdr:rowOff>236161</xdr:rowOff>
    </xdr:from>
    <xdr:to>
      <xdr:col>6</xdr:col>
      <xdr:colOff>1803400</xdr:colOff>
      <xdr:row>13</xdr:row>
      <xdr:rowOff>25400</xdr:rowOff>
    </xdr:to>
    <mc:AlternateContent xmlns:mc="http://schemas.openxmlformats.org/markup-compatibility/2006" xmlns:sle15="http://schemas.microsoft.com/office/drawing/2012/slicer">
      <mc:Choice Requires="sle15">
        <xdr:graphicFrame macro="">
          <xdr:nvGraphicFramePr>
            <xdr:cNvPr id="6" name="ORDER ME amount to order in the rows2"/>
            <xdr:cNvGraphicFramePr/>
          </xdr:nvGraphicFramePr>
          <xdr:xfrm>
            <a:off x="0" y="0"/>
            <a:ext cx="0" cy="0"/>
          </xdr:xfrm>
          <a:graphic>
            <a:graphicData uri="http://schemas.microsoft.com/office/drawing/2010/slicer">
              <sle:slicer xmlns:sle="http://schemas.microsoft.com/office/drawing/2010/slicer" name="ORDER ME amount to order in the rows2"/>
            </a:graphicData>
          </a:graphic>
        </xdr:graphicFrame>
      </mc:Choice>
      <mc:Fallback xmlns="">
        <xdr:sp macro="" textlink="">
          <xdr:nvSpPr>
            <xdr:cNvPr id="0" name=""/>
            <xdr:cNvSpPr>
              <a:spLocks noTextEdit="1"/>
            </xdr:cNvSpPr>
          </xdr:nvSpPr>
          <xdr:spPr>
            <a:xfrm>
              <a:off x="7726336" y="350461"/>
              <a:ext cx="1798664" cy="26340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xdr:from>
      <xdr:col>6</xdr:col>
      <xdr:colOff>1147840</xdr:colOff>
      <xdr:row>1</xdr:row>
      <xdr:rowOff>131435</xdr:rowOff>
    </xdr:from>
    <xdr:to>
      <xdr:col>6</xdr:col>
      <xdr:colOff>1525412</xdr:colOff>
      <xdr:row>3</xdr:row>
      <xdr:rowOff>9476</xdr:rowOff>
    </xdr:to>
    <xdr:sp macro="" textlink="">
      <xdr:nvSpPr>
        <xdr:cNvPr id="3" name="Oval 2"/>
        <xdr:cNvSpPr/>
      </xdr:nvSpPr>
      <xdr:spPr>
        <a:xfrm>
          <a:off x="8869440" y="245735"/>
          <a:ext cx="377572" cy="347941"/>
        </a:xfrm>
        <a:prstGeom prst="ellipse">
          <a:avLst/>
        </a:prstGeom>
        <a:noFill/>
        <a:ln w="28575">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1245005</xdr:colOff>
      <xdr:row>1</xdr:row>
      <xdr:rowOff>135070</xdr:rowOff>
    </xdr:from>
    <xdr:to>
      <xdr:col>6</xdr:col>
      <xdr:colOff>2204357</xdr:colOff>
      <xdr:row>1</xdr:row>
      <xdr:rowOff>199571</xdr:rowOff>
    </xdr:to>
    <xdr:cxnSp macro="">
      <xdr:nvCxnSpPr>
        <xdr:cNvPr id="10" name="Straight Arrow Connector 9"/>
        <xdr:cNvCxnSpPr/>
      </xdr:nvCxnSpPr>
      <xdr:spPr>
        <a:xfrm>
          <a:off x="8783362" y="252999"/>
          <a:ext cx="959352" cy="6450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1455863</xdr:colOff>
      <xdr:row>1</xdr:row>
      <xdr:rowOff>168928</xdr:rowOff>
    </xdr:from>
    <xdr:to>
      <xdr:col>6</xdr:col>
      <xdr:colOff>1787475</xdr:colOff>
      <xdr:row>3</xdr:row>
      <xdr:rowOff>27615</xdr:rowOff>
    </xdr:to>
    <xdr:sp macro="" textlink="">
      <xdr:nvSpPr>
        <xdr:cNvPr id="333" name="Oval 332"/>
        <xdr:cNvSpPr/>
      </xdr:nvSpPr>
      <xdr:spPr>
        <a:xfrm>
          <a:off x="9177463" y="283228"/>
          <a:ext cx="331612" cy="32858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1800175</xdr:colOff>
      <xdr:row>2</xdr:row>
      <xdr:rowOff>117322</xdr:rowOff>
    </xdr:from>
    <xdr:to>
      <xdr:col>7</xdr:col>
      <xdr:colOff>108857</xdr:colOff>
      <xdr:row>3</xdr:row>
      <xdr:rowOff>90714</xdr:rowOff>
    </xdr:to>
    <xdr:cxnSp macro="">
      <xdr:nvCxnSpPr>
        <xdr:cNvPr id="338" name="Straight Arrow Connector 337"/>
        <xdr:cNvCxnSpPr/>
      </xdr:nvCxnSpPr>
      <xdr:spPr>
        <a:xfrm>
          <a:off x="9338532" y="516465"/>
          <a:ext cx="730754" cy="16389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1797285</xdr:colOff>
      <xdr:row>5</xdr:row>
      <xdr:rowOff>110528</xdr:rowOff>
    </xdr:from>
    <xdr:to>
      <xdr:col>5</xdr:col>
      <xdr:colOff>1831640</xdr:colOff>
      <xdr:row>5</xdr:row>
      <xdr:rowOff>178126</xdr:rowOff>
    </xdr:to>
    <xdr:sp macro="" textlink="">
      <xdr:nvSpPr>
        <xdr:cNvPr id="90" name="Right Arrow 89"/>
        <xdr:cNvSpPr/>
      </xdr:nvSpPr>
      <xdr:spPr>
        <a:xfrm rot="21185363">
          <a:off x="4883385" y="1101128"/>
          <a:ext cx="2802955" cy="67598"/>
        </a:xfrm>
        <a:prstGeom prst="rightArrow">
          <a:avLst>
            <a:gd name="adj1" fmla="val 50000"/>
            <a:gd name="adj2" fmla="val 55882"/>
          </a:avLst>
        </a:prstGeom>
        <a:solidFill>
          <a:schemeClr val="accent6">
            <a:lumMod val="75000"/>
          </a:schemeClr>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ORDER_ME_amount_to_order_in_the_rows2" sourceName="ORDER Amount            Number of URC or liners needed">
  <extLst>
    <x:ext xmlns:x15="http://schemas.microsoft.com/office/spreadsheetml/2010/11/main" uri="{2F2917AC-EB37-4324-AD4E-5DD8C200BD13}">
      <x15:tableSlicerCache tableId="3" column="13"/>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ORDER ME amount to order in the rows2" cache="Slicer_ORDER_ME_amount_to_order_in_the_rows2" caption="ORDER Amount            Number of URC or liners needed" rowHeight="220133"/>
</slicers>
</file>

<file path=xl/tables/table1.xml><?xml version="1.0" encoding="utf-8"?>
<table xmlns="http://schemas.openxmlformats.org/spreadsheetml/2006/main" id="3" name="Table3" displayName="Table3" ref="B17:S950" totalsRowShown="0" headerRowDxfId="21" dataDxfId="19" headerRowBorderDxfId="20" tableBorderDxfId="18">
  <autoFilter ref="B17:S950">
    <filterColumn colId="2" hiddenButton="1"/>
    <filterColumn colId="5" hiddenButton="1"/>
    <filterColumn colId="6" hiddenButton="1"/>
    <filterColumn colId="7" hiddenButton="1"/>
    <filterColumn colId="10" hiddenButton="1"/>
    <filterColumn colId="12" hiddenButton="1"/>
    <filterColumn colId="13" hiddenButton="1"/>
  </autoFilter>
  <tableColumns count="18">
    <tableColumn id="13" name="ORDER Amount            Number of URC or liners needed" dataDxfId="17">
      <calculatedColumnFormula>A18*Table3[[#This Row],[PPP]]</calculatedColumnFormula>
    </tableColumn>
    <tableColumn id="2" name="Status" dataDxfId="16"/>
    <tableColumn id="4" name="Item #" dataDxfId="15"/>
    <tableColumn id="15" name="Species" dataDxfId="14"/>
    <tableColumn id="14" name="Series" dataDxfId="13"/>
    <tableColumn id="5" name="Variety" dataDxfId="12"/>
    <tableColumn id="7" name="Propagation time URC" dataDxfId="11"/>
    <tableColumn id="8" name="Weeks from stick to pinch liner " dataDxfId="10"/>
    <tableColumn id="18" name="Container Size" dataDxfId="9"/>
    <tableColumn id="3" name="PPP" dataDxfId="8"/>
    <tableColumn id="9" name="Container finish time from URC (6&quot; default)" dataDxfId="7"/>
    <tableColumn id="16" name="DIRECT STICK or &quot;All In&quot; timing            with Callus or Basewell                   (6&quot; default)" dataDxfId="6"/>
    <tableColumn id="10" name="Stick Week   URC" dataDxfId="5">
      <calculatedColumnFormula>IF($L$16-L18-H18&lt;=0,$L$16-L18-H18+52,$L$16-L18-H18)</calculatedColumnFormula>
    </tableColumn>
    <tableColumn id="11" name="Liner Arrival Week/ Transplant Week" dataDxfId="4">
      <calculatedColumnFormula>IF($L$16-L18&lt;=0,$L$16-Table3[[#This Row],[Container finish time from URC (6" default)]]+52,$L$16-L18)</calculatedColumnFormula>
    </tableColumn>
    <tableColumn id="1" name="Column1" dataDxfId="3"/>
    <tableColumn id="6" name="Column2" dataDxfId="2"/>
    <tableColumn id="12" name="Column3" dataDxfId="1"/>
    <tableColumn id="17" name="Basewell or Callused Cutting Arrival" dataDxfId="0">
      <calculatedColumnFormula>IF($L$16-M18&lt;=0,$L$16-Table3[DIRECT STICK or "All In" timing            with Callus or Basewell                   (6" default)]+52,$L$16-M18)</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Theme1">
  <a:themeElements>
    <a:clrScheme name="DÜMMEN ORANGE">
      <a:dk1>
        <a:srgbClr val="595959"/>
      </a:dk1>
      <a:lt1>
        <a:sysClr val="window" lastClr="FFFFFF"/>
      </a:lt1>
      <a:dk2>
        <a:srgbClr val="FA5000"/>
      </a:dk2>
      <a:lt2>
        <a:srgbClr val="BCBCBC"/>
      </a:lt2>
      <a:accent1>
        <a:srgbClr val="402B56"/>
      </a:accent1>
      <a:accent2>
        <a:srgbClr val="C4D600"/>
      </a:accent2>
      <a:accent3>
        <a:srgbClr val="00B09A"/>
      </a:accent3>
      <a:accent4>
        <a:srgbClr val="FA8D29"/>
      </a:accent4>
      <a:accent5>
        <a:srgbClr val="BB2253"/>
      </a:accent5>
      <a:accent6>
        <a:srgbClr val="3FAE2A"/>
      </a:accent6>
      <a:hlink>
        <a:srgbClr val="0563C1"/>
      </a:hlink>
      <a:folHlink>
        <a:srgbClr val="954F72"/>
      </a:folHlink>
    </a:clrScheme>
    <a:fontScheme name="Custom 1">
      <a:majorFont>
        <a:latin typeface="Times New Roman"/>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tint="0.59999389629810485"/>
    <outlinePr summaryBelow="0" summaryRight="0"/>
    <pageSetUpPr fitToPage="1"/>
  </sheetPr>
  <dimension ref="A1:W950"/>
  <sheetViews>
    <sheetView tabSelected="1" zoomScale="70" zoomScaleNormal="70" workbookViewId="0">
      <pane xSplit="2" ySplit="17" topLeftCell="C18" activePane="bottomRight" state="frozen"/>
      <selection pane="topRight" activeCell="C1" sqref="C1"/>
      <selection pane="bottomLeft" activeCell="A22" sqref="A22"/>
      <selection pane="bottomRight" activeCell="M22" sqref="M22"/>
    </sheetView>
  </sheetViews>
  <sheetFormatPr defaultColWidth="14.453125" defaultRowHeight="15" customHeight="1" x14ac:dyDescent="0.3"/>
  <cols>
    <col min="1" max="1" width="20.1796875" style="84" customWidth="1"/>
    <col min="2" max="2" width="21.7265625" style="104" customWidth="1"/>
    <col min="3" max="3" width="15.36328125" style="3" customWidth="1"/>
    <col min="4" max="4" width="13.1796875" style="9" customWidth="1"/>
    <col min="5" max="5" width="40.81640625" style="1" customWidth="1"/>
    <col min="6" max="6" width="23.1796875" style="1" customWidth="1"/>
    <col min="7" max="7" width="34.6328125" style="1" customWidth="1"/>
    <col min="8" max="8" width="15.1796875" style="1" customWidth="1"/>
    <col min="9" max="11" width="15" style="3" customWidth="1"/>
    <col min="12" max="12" width="15.453125" style="9" customWidth="1"/>
    <col min="13" max="13" width="17.90625" style="9" customWidth="1"/>
    <col min="14" max="14" width="13.6328125" style="51" customWidth="1"/>
    <col min="15" max="15" width="13.6328125" style="52" customWidth="1"/>
    <col min="16" max="16" width="13.6328125" style="52" hidden="1" customWidth="1"/>
    <col min="17" max="17" width="13.6328125" style="53" hidden="1" customWidth="1"/>
    <col min="18" max="18" width="13.6328125" style="54" hidden="1" customWidth="1"/>
    <col min="19" max="19" width="13.6328125" style="54" customWidth="1"/>
  </cols>
  <sheetData>
    <row r="1" spans="2:23" ht="9" customHeight="1" x14ac:dyDescent="0.3"/>
    <row r="2" spans="2:23" ht="22" customHeight="1" x14ac:dyDescent="0.35">
      <c r="H2" s="33" t="s">
        <v>88</v>
      </c>
      <c r="P2" s="55"/>
      <c r="R2" s="56"/>
    </row>
    <row r="3" spans="2:23" ht="15" customHeight="1" x14ac:dyDescent="0.3">
      <c r="B3" s="105"/>
      <c r="C3" s="19" t="s">
        <v>84</v>
      </c>
      <c r="D3" s="4"/>
      <c r="E3" s="12"/>
      <c r="F3" s="12"/>
      <c r="L3" s="11"/>
      <c r="M3" s="11"/>
      <c r="N3" s="57"/>
      <c r="O3" s="53"/>
      <c r="P3" s="58"/>
      <c r="R3" s="56"/>
    </row>
    <row r="4" spans="2:23" ht="16" customHeight="1" x14ac:dyDescent="0.35">
      <c r="B4" s="106"/>
      <c r="C4" s="4"/>
      <c r="D4" s="5"/>
      <c r="E4" s="11"/>
      <c r="F4" s="12"/>
      <c r="H4" s="23" t="s">
        <v>89</v>
      </c>
      <c r="P4" s="58"/>
      <c r="Q4" s="56"/>
    </row>
    <row r="5" spans="2:23" ht="16" customHeight="1" x14ac:dyDescent="0.3">
      <c r="B5" s="107"/>
      <c r="C5" s="21" t="s">
        <v>85</v>
      </c>
      <c r="D5" s="13"/>
      <c r="E5" s="4"/>
      <c r="F5" s="12"/>
      <c r="H5" s="10"/>
      <c r="P5" s="58"/>
      <c r="Q5" s="56"/>
    </row>
    <row r="6" spans="2:23" ht="16" customHeight="1" x14ac:dyDescent="0.3">
      <c r="B6" s="107"/>
      <c r="C6" s="4"/>
      <c r="D6" s="14"/>
      <c r="E6" s="12"/>
      <c r="F6" s="17"/>
      <c r="H6" s="10"/>
      <c r="P6" s="58"/>
      <c r="Q6" s="58"/>
      <c r="R6" s="56"/>
    </row>
    <row r="7" spans="2:23" ht="16" customHeight="1" x14ac:dyDescent="0.3">
      <c r="B7" s="108"/>
      <c r="C7" s="22" t="s">
        <v>90</v>
      </c>
      <c r="D7" s="5"/>
      <c r="E7" s="11"/>
      <c r="F7" s="17"/>
      <c r="H7" s="10"/>
      <c r="P7" s="55"/>
      <c r="Q7" s="58"/>
      <c r="R7" s="56"/>
    </row>
    <row r="8" spans="2:23" ht="15" customHeight="1" x14ac:dyDescent="0.3">
      <c r="B8" s="108"/>
      <c r="C8" s="18" t="s">
        <v>87</v>
      </c>
      <c r="D8" s="15"/>
      <c r="E8" s="15"/>
      <c r="F8" s="17"/>
      <c r="H8" s="10"/>
      <c r="P8" s="55"/>
      <c r="Q8" s="58"/>
      <c r="R8" s="56"/>
    </row>
    <row r="9" spans="2:23" ht="18.5" customHeight="1" x14ac:dyDescent="0.3">
      <c r="B9" s="108"/>
      <c r="C9" s="4"/>
      <c r="D9" s="5"/>
      <c r="E9" s="11"/>
      <c r="F9" s="11"/>
      <c r="H9" s="10"/>
      <c r="P9" s="56"/>
      <c r="Q9" s="58"/>
      <c r="R9" s="56"/>
    </row>
    <row r="10" spans="2:23" ht="15" customHeight="1" x14ac:dyDescent="0.3">
      <c r="B10" s="105"/>
      <c r="C10" s="20" t="s">
        <v>86</v>
      </c>
      <c r="D10" s="16"/>
      <c r="E10" s="16"/>
      <c r="F10" s="11"/>
      <c r="H10" s="10"/>
      <c r="P10" s="55"/>
      <c r="Q10" s="58"/>
      <c r="R10" s="56"/>
    </row>
    <row r="11" spans="2:23" ht="14.5" customHeight="1" x14ac:dyDescent="0.3">
      <c r="B11" s="85"/>
      <c r="C11" s="4"/>
      <c r="D11" s="16"/>
      <c r="E11" s="16"/>
      <c r="F11" s="11"/>
      <c r="H11" s="10"/>
      <c r="P11" s="55"/>
      <c r="Q11" s="58"/>
      <c r="R11" s="56"/>
    </row>
    <row r="12" spans="2:23" ht="42.5" customHeight="1" x14ac:dyDescent="0.3">
      <c r="B12" s="85"/>
      <c r="C12" s="116" t="s">
        <v>1001</v>
      </c>
      <c r="D12" s="117"/>
      <c r="E12" s="117"/>
      <c r="F12" s="26"/>
      <c r="H12" s="25"/>
      <c r="P12" s="55"/>
      <c r="Q12" s="58"/>
      <c r="R12" s="56"/>
    </row>
    <row r="13" spans="2:23" ht="16" customHeight="1" x14ac:dyDescent="0.3">
      <c r="B13" s="85"/>
      <c r="C13" s="6"/>
      <c r="D13" s="25"/>
      <c r="E13" s="25"/>
      <c r="F13" s="25"/>
      <c r="G13" s="25"/>
      <c r="H13" s="25"/>
      <c r="P13" s="55"/>
      <c r="Q13" s="58"/>
      <c r="R13" s="56"/>
    </row>
    <row r="14" spans="2:23" ht="20" customHeight="1" x14ac:dyDescent="0.3">
      <c r="B14" s="85"/>
      <c r="C14" s="7"/>
      <c r="D14" s="29"/>
      <c r="E14" s="7"/>
      <c r="F14" s="7"/>
      <c r="G14" s="7"/>
      <c r="P14" s="55"/>
      <c r="Q14" s="58"/>
      <c r="R14" s="56"/>
    </row>
    <row r="15" spans="2:23" ht="9.5" customHeight="1" thickBot="1" x14ac:dyDescent="0.35">
      <c r="B15" s="85"/>
      <c r="C15" s="7"/>
      <c r="D15" s="29"/>
      <c r="E15" s="7"/>
      <c r="F15" s="7"/>
      <c r="G15" s="7"/>
      <c r="H15" s="7"/>
      <c r="I15" s="7"/>
      <c r="J15" s="7"/>
      <c r="K15" s="7"/>
      <c r="L15" s="7"/>
      <c r="M15" s="7"/>
      <c r="P15" s="55"/>
      <c r="Q15" s="58"/>
      <c r="R15" s="56"/>
    </row>
    <row r="16" spans="2:23" ht="66" customHeight="1" thickBot="1" x14ac:dyDescent="0.35">
      <c r="B16" s="112" t="s">
        <v>1120</v>
      </c>
      <c r="C16" s="112"/>
      <c r="D16" s="113"/>
      <c r="E16" s="113"/>
      <c r="F16" s="113"/>
      <c r="G16" s="113"/>
      <c r="H16" s="4"/>
      <c r="J16" s="114" t="s">
        <v>26</v>
      </c>
      <c r="K16" s="115"/>
      <c r="L16" s="39">
        <v>20</v>
      </c>
      <c r="M16" s="34"/>
      <c r="N16" s="59"/>
      <c r="O16" s="57"/>
      <c r="P16" s="57"/>
      <c r="Q16" s="60"/>
      <c r="R16" s="61"/>
      <c r="W16" s="24"/>
    </row>
    <row r="17" spans="1:19" s="8" customFormat="1" ht="81" customHeight="1" thickBot="1" x14ac:dyDescent="0.3">
      <c r="A17" s="118" t="s">
        <v>1121</v>
      </c>
      <c r="B17" s="95" t="s">
        <v>1127</v>
      </c>
      <c r="C17" s="96" t="s">
        <v>999</v>
      </c>
      <c r="D17" s="97" t="s">
        <v>1</v>
      </c>
      <c r="E17" s="98" t="s">
        <v>229</v>
      </c>
      <c r="F17" s="97" t="s">
        <v>0</v>
      </c>
      <c r="G17" s="97" t="s">
        <v>2</v>
      </c>
      <c r="H17" s="38" t="s">
        <v>1002</v>
      </c>
      <c r="I17" s="38" t="s">
        <v>27</v>
      </c>
      <c r="J17" s="38" t="s">
        <v>1122</v>
      </c>
      <c r="K17" s="38" t="s">
        <v>1123</v>
      </c>
      <c r="L17" s="38" t="s">
        <v>1125</v>
      </c>
      <c r="M17" s="38" t="s">
        <v>1126</v>
      </c>
      <c r="N17" s="99" t="s">
        <v>1116</v>
      </c>
      <c r="O17" s="100" t="s">
        <v>1117</v>
      </c>
      <c r="P17" s="101" t="s">
        <v>91</v>
      </c>
      <c r="Q17" s="102" t="s">
        <v>92</v>
      </c>
      <c r="R17" s="102" t="s">
        <v>905</v>
      </c>
      <c r="S17" s="103" t="s">
        <v>1118</v>
      </c>
    </row>
    <row r="18" spans="1:19" s="2" customFormat="1" ht="19" customHeight="1" x14ac:dyDescent="0.3">
      <c r="A18" s="119"/>
      <c r="B18" s="109">
        <f>A18*Table3[[#This Row],[PPP]]</f>
        <v>0</v>
      </c>
      <c r="C18" s="86"/>
      <c r="D18" s="87">
        <v>76604</v>
      </c>
      <c r="E18" s="88" t="s">
        <v>93</v>
      </c>
      <c r="F18" s="88" t="s">
        <v>132</v>
      </c>
      <c r="G18" s="88" t="s">
        <v>230</v>
      </c>
      <c r="H18" s="89">
        <v>5</v>
      </c>
      <c r="I18" s="89">
        <v>4</v>
      </c>
      <c r="J18" s="89" t="s">
        <v>1124</v>
      </c>
      <c r="K18" s="89">
        <v>2</v>
      </c>
      <c r="L18" s="89">
        <v>7</v>
      </c>
      <c r="M18" s="89" t="s">
        <v>1115</v>
      </c>
      <c r="N18" s="90">
        <f t="shared" ref="N18:N49" si="0">IF($L$16-L18-H18&lt;=0,$L$16-L18-H18+52,$L$16-L18-H18)</f>
        <v>8</v>
      </c>
      <c r="O18" s="91">
        <f>IF($L$16-L18&lt;=0,$L$16-Table3[[#This Row],[Container finish time from URC (6" default)]]+52,$L$16-L18)</f>
        <v>13</v>
      </c>
      <c r="P18" s="92"/>
      <c r="Q18" s="92"/>
      <c r="R18" s="93"/>
      <c r="S18" s="94" t="s">
        <v>1115</v>
      </c>
    </row>
    <row r="19" spans="1:19" s="2" customFormat="1" ht="19" customHeight="1" x14ac:dyDescent="0.3">
      <c r="A19" s="120"/>
      <c r="B19" s="110">
        <f>A19*Table3[[#This Row],[PPP]]</f>
        <v>0</v>
      </c>
      <c r="C19" s="47"/>
      <c r="D19" s="44">
        <v>76113</v>
      </c>
      <c r="E19" s="40" t="s">
        <v>48</v>
      </c>
      <c r="F19" s="40" t="s">
        <v>132</v>
      </c>
      <c r="G19" s="40" t="s">
        <v>49</v>
      </c>
      <c r="H19" s="27">
        <v>4</v>
      </c>
      <c r="I19" s="27" t="s">
        <v>24</v>
      </c>
      <c r="J19" s="27" t="s">
        <v>1124</v>
      </c>
      <c r="K19" s="27">
        <v>1</v>
      </c>
      <c r="L19" s="27">
        <v>8</v>
      </c>
      <c r="M19" s="27" t="s">
        <v>1115</v>
      </c>
      <c r="N19" s="62">
        <f t="shared" si="0"/>
        <v>8</v>
      </c>
      <c r="O19" s="63">
        <f>IF($L$16-L19&lt;=0,$L$16-Table3[[#This Row],[Container finish time from URC (6" default)]]+52,$L$16-L19)</f>
        <v>12</v>
      </c>
      <c r="P19" s="64"/>
      <c r="Q19" s="64"/>
      <c r="R19" s="65"/>
      <c r="S19" s="66" t="s">
        <v>1115</v>
      </c>
    </row>
    <row r="20" spans="1:19" s="2" customFormat="1" ht="19" customHeight="1" x14ac:dyDescent="0.3">
      <c r="A20" s="120"/>
      <c r="B20" s="110">
        <f>A20*Table3[[#This Row],[PPP]]</f>
        <v>0</v>
      </c>
      <c r="C20" s="47"/>
      <c r="D20" s="44">
        <v>76102</v>
      </c>
      <c r="E20" s="40" t="s">
        <v>48</v>
      </c>
      <c r="F20" s="40" t="s">
        <v>132</v>
      </c>
      <c r="G20" s="40" t="s">
        <v>60</v>
      </c>
      <c r="H20" s="27">
        <v>4</v>
      </c>
      <c r="I20" s="27" t="s">
        <v>24</v>
      </c>
      <c r="J20" s="27" t="s">
        <v>1124</v>
      </c>
      <c r="K20" s="27">
        <v>1</v>
      </c>
      <c r="L20" s="27">
        <v>8</v>
      </c>
      <c r="M20" s="27" t="s">
        <v>1115</v>
      </c>
      <c r="N20" s="62">
        <f t="shared" si="0"/>
        <v>8</v>
      </c>
      <c r="O20" s="63">
        <f>IF($L$16-L20&lt;=0,$L$16-Table3[[#This Row],[Container finish time from URC (6" default)]]+52,$L$16-L20)</f>
        <v>12</v>
      </c>
      <c r="P20" s="64"/>
      <c r="Q20" s="64"/>
      <c r="R20" s="65"/>
      <c r="S20" s="66" t="s">
        <v>1115</v>
      </c>
    </row>
    <row r="21" spans="1:19" s="2" customFormat="1" ht="19" customHeight="1" x14ac:dyDescent="0.3">
      <c r="A21" s="120"/>
      <c r="B21" s="110">
        <f>A21*Table3[[#This Row],[PPP]]</f>
        <v>0</v>
      </c>
      <c r="C21" s="47"/>
      <c r="D21" s="44">
        <v>76114</v>
      </c>
      <c r="E21" s="40" t="s">
        <v>48</v>
      </c>
      <c r="F21" s="40" t="s">
        <v>132</v>
      </c>
      <c r="G21" s="40" t="s">
        <v>231</v>
      </c>
      <c r="H21" s="27">
        <v>4</v>
      </c>
      <c r="I21" s="27" t="s">
        <v>24</v>
      </c>
      <c r="J21" s="27" t="s">
        <v>1124</v>
      </c>
      <c r="K21" s="27">
        <v>1</v>
      </c>
      <c r="L21" s="27">
        <v>8</v>
      </c>
      <c r="M21" s="27" t="s">
        <v>1115</v>
      </c>
      <c r="N21" s="62">
        <f t="shared" si="0"/>
        <v>8</v>
      </c>
      <c r="O21" s="63">
        <f>IF($L$16-L21&lt;=0,$L$16-Table3[[#This Row],[Container finish time from URC (6" default)]]+52,$L$16-L21)</f>
        <v>12</v>
      </c>
      <c r="P21" s="64"/>
      <c r="Q21" s="64"/>
      <c r="R21" s="65"/>
      <c r="S21" s="66" t="s">
        <v>1115</v>
      </c>
    </row>
    <row r="22" spans="1:19" s="2" customFormat="1" ht="19" customHeight="1" x14ac:dyDescent="0.3">
      <c r="A22" s="120"/>
      <c r="B22" s="110">
        <f>A22*Table3[[#This Row],[PPP]]</f>
        <v>0</v>
      </c>
      <c r="C22" s="47"/>
      <c r="D22" s="44">
        <v>80074</v>
      </c>
      <c r="E22" s="40" t="s">
        <v>94</v>
      </c>
      <c r="F22" s="40" t="s">
        <v>9</v>
      </c>
      <c r="G22" s="40" t="s">
        <v>10</v>
      </c>
      <c r="H22" s="27">
        <v>3</v>
      </c>
      <c r="I22" s="27">
        <v>3</v>
      </c>
      <c r="J22" s="27" t="s">
        <v>1124</v>
      </c>
      <c r="K22" s="27">
        <v>2</v>
      </c>
      <c r="L22" s="27">
        <v>8</v>
      </c>
      <c r="M22" s="27" t="s">
        <v>1115</v>
      </c>
      <c r="N22" s="62">
        <f t="shared" si="0"/>
        <v>9</v>
      </c>
      <c r="O22" s="63">
        <f>IF($L$16-L22&lt;=0,$L$16-Table3[[#This Row],[Container finish time from URC (6" default)]]+52,$L$16-L22)</f>
        <v>12</v>
      </c>
      <c r="P22" s="64"/>
      <c r="Q22" s="64"/>
      <c r="R22" s="65"/>
      <c r="S22" s="66" t="s">
        <v>1115</v>
      </c>
    </row>
    <row r="23" spans="1:19" s="2" customFormat="1" ht="19" customHeight="1" x14ac:dyDescent="0.3">
      <c r="A23" s="120"/>
      <c r="B23" s="110">
        <f>A23*Table3[[#This Row],[PPP]]</f>
        <v>0</v>
      </c>
      <c r="C23" s="47"/>
      <c r="D23" s="44">
        <v>80077</v>
      </c>
      <c r="E23" s="40" t="s">
        <v>94</v>
      </c>
      <c r="F23" s="40" t="s">
        <v>9</v>
      </c>
      <c r="G23" s="40" t="s">
        <v>11</v>
      </c>
      <c r="H23" s="27">
        <v>3</v>
      </c>
      <c r="I23" s="27">
        <v>3</v>
      </c>
      <c r="J23" s="27" t="s">
        <v>1124</v>
      </c>
      <c r="K23" s="27">
        <v>2</v>
      </c>
      <c r="L23" s="27">
        <v>8</v>
      </c>
      <c r="M23" s="27" t="s">
        <v>1115</v>
      </c>
      <c r="N23" s="62">
        <f t="shared" si="0"/>
        <v>9</v>
      </c>
      <c r="O23" s="63">
        <f>IF($L$16-L23&lt;=0,$L$16-Table3[[#This Row],[Container finish time from URC (6" default)]]+52,$L$16-L23)</f>
        <v>12</v>
      </c>
      <c r="P23" s="64"/>
      <c r="Q23" s="64"/>
      <c r="R23" s="65"/>
      <c r="S23" s="66" t="s">
        <v>1115</v>
      </c>
    </row>
    <row r="24" spans="1:19" s="2" customFormat="1" ht="19" customHeight="1" x14ac:dyDescent="0.3">
      <c r="A24" s="120"/>
      <c r="B24" s="110">
        <f>A24*Table3[[#This Row],[PPP]]</f>
        <v>0</v>
      </c>
      <c r="C24" s="47"/>
      <c r="D24" s="44">
        <v>80073</v>
      </c>
      <c r="E24" s="40" t="s">
        <v>94</v>
      </c>
      <c r="F24" s="40" t="s">
        <v>9</v>
      </c>
      <c r="G24" s="40" t="s">
        <v>13</v>
      </c>
      <c r="H24" s="27">
        <v>3</v>
      </c>
      <c r="I24" s="27">
        <v>3</v>
      </c>
      <c r="J24" s="27" t="s">
        <v>1124</v>
      </c>
      <c r="K24" s="27">
        <v>2</v>
      </c>
      <c r="L24" s="27">
        <v>8</v>
      </c>
      <c r="M24" s="27" t="s">
        <v>1115</v>
      </c>
      <c r="N24" s="62">
        <f t="shared" si="0"/>
        <v>9</v>
      </c>
      <c r="O24" s="63">
        <f>IF($L$16-L24&lt;=0,$L$16-Table3[[#This Row],[Container finish time from URC (6" default)]]+52,$L$16-L24)</f>
        <v>12</v>
      </c>
      <c r="P24" s="64"/>
      <c r="Q24" s="64"/>
      <c r="R24" s="65"/>
      <c r="S24" s="66" t="s">
        <v>1115</v>
      </c>
    </row>
    <row r="25" spans="1:19" s="2" customFormat="1" ht="19" customHeight="1" x14ac:dyDescent="0.3">
      <c r="A25" s="120"/>
      <c r="B25" s="110">
        <f>A25*Table3[[#This Row],[PPP]]</f>
        <v>0</v>
      </c>
      <c r="C25" s="47"/>
      <c r="D25" s="44">
        <v>80075</v>
      </c>
      <c r="E25" s="40" t="s">
        <v>94</v>
      </c>
      <c r="F25" s="40" t="s">
        <v>9</v>
      </c>
      <c r="G25" s="40" t="s">
        <v>232</v>
      </c>
      <c r="H25" s="27">
        <v>3</v>
      </c>
      <c r="I25" s="27">
        <v>3</v>
      </c>
      <c r="J25" s="27" t="s">
        <v>1124</v>
      </c>
      <c r="K25" s="27">
        <v>2</v>
      </c>
      <c r="L25" s="27">
        <v>8</v>
      </c>
      <c r="M25" s="27" t="s">
        <v>1115</v>
      </c>
      <c r="N25" s="62">
        <f t="shared" si="0"/>
        <v>9</v>
      </c>
      <c r="O25" s="63">
        <f>IF($L$16-L25&lt;=0,$L$16-Table3[[#This Row],[Container finish time from URC (6" default)]]+52,$L$16-L25)</f>
        <v>12</v>
      </c>
      <c r="P25" s="64"/>
      <c r="Q25" s="64"/>
      <c r="R25" s="65"/>
      <c r="S25" s="66" t="s">
        <v>1115</v>
      </c>
    </row>
    <row r="26" spans="1:19" s="2" customFormat="1" ht="19" customHeight="1" x14ac:dyDescent="0.3">
      <c r="A26" s="120"/>
      <c r="B26" s="110">
        <f>A26*Table3[[#This Row],[PPP]]</f>
        <v>0</v>
      </c>
      <c r="C26" s="47"/>
      <c r="D26" s="44">
        <v>80082</v>
      </c>
      <c r="E26" s="40" t="s">
        <v>94</v>
      </c>
      <c r="F26" s="40" t="s">
        <v>133</v>
      </c>
      <c r="G26" s="40" t="s">
        <v>233</v>
      </c>
      <c r="H26" s="27">
        <v>3</v>
      </c>
      <c r="I26" s="27">
        <v>3</v>
      </c>
      <c r="J26" s="27" t="s">
        <v>1124</v>
      </c>
      <c r="K26" s="27">
        <v>2</v>
      </c>
      <c r="L26" s="27">
        <v>8</v>
      </c>
      <c r="M26" s="27" t="s">
        <v>1115</v>
      </c>
      <c r="N26" s="62">
        <f t="shared" si="0"/>
        <v>9</v>
      </c>
      <c r="O26" s="63">
        <f>IF($L$16-L26&lt;=0,$L$16-Table3[[#This Row],[Container finish time from URC (6" default)]]+52,$L$16-L26)</f>
        <v>12</v>
      </c>
      <c r="P26" s="64"/>
      <c r="Q26" s="64"/>
      <c r="R26" s="65"/>
      <c r="S26" s="66" t="s">
        <v>1115</v>
      </c>
    </row>
    <row r="27" spans="1:19" s="2" customFormat="1" ht="19" customHeight="1" x14ac:dyDescent="0.3">
      <c r="A27" s="120"/>
      <c r="B27" s="110">
        <f>A27*Table3[[#This Row],[PPP]]</f>
        <v>0</v>
      </c>
      <c r="C27" s="47"/>
      <c r="D27" s="44">
        <v>80083</v>
      </c>
      <c r="E27" s="40" t="s">
        <v>94</v>
      </c>
      <c r="F27" s="40" t="s">
        <v>133</v>
      </c>
      <c r="G27" s="40" t="s">
        <v>45</v>
      </c>
      <c r="H27" s="27">
        <v>3</v>
      </c>
      <c r="I27" s="27">
        <v>3</v>
      </c>
      <c r="J27" s="27" t="s">
        <v>1124</v>
      </c>
      <c r="K27" s="27">
        <v>2</v>
      </c>
      <c r="L27" s="27">
        <v>8</v>
      </c>
      <c r="M27" s="27" t="s">
        <v>1115</v>
      </c>
      <c r="N27" s="62">
        <f t="shared" si="0"/>
        <v>9</v>
      </c>
      <c r="O27" s="63">
        <f>IF($L$16-L27&lt;=0,$L$16-Table3[[#This Row],[Container finish time from URC (6" default)]]+52,$L$16-L27)</f>
        <v>12</v>
      </c>
      <c r="P27" s="64"/>
      <c r="Q27" s="64"/>
      <c r="R27" s="65"/>
      <c r="S27" s="66" t="s">
        <v>1115</v>
      </c>
    </row>
    <row r="28" spans="1:19" s="2" customFormat="1" ht="19" customHeight="1" x14ac:dyDescent="0.3">
      <c r="A28" s="120"/>
      <c r="B28" s="110">
        <f>A28*Table3[[#This Row],[PPP]]</f>
        <v>0</v>
      </c>
      <c r="C28" s="47"/>
      <c r="D28" s="44">
        <v>85051</v>
      </c>
      <c r="E28" s="40" t="s">
        <v>94</v>
      </c>
      <c r="F28" s="40" t="s">
        <v>133</v>
      </c>
      <c r="G28" s="40" t="s">
        <v>42</v>
      </c>
      <c r="H28" s="27">
        <v>3</v>
      </c>
      <c r="I28" s="27">
        <v>3</v>
      </c>
      <c r="J28" s="27" t="s">
        <v>1124</v>
      </c>
      <c r="K28" s="27">
        <v>2</v>
      </c>
      <c r="L28" s="27">
        <v>8</v>
      </c>
      <c r="M28" s="27" t="s">
        <v>1115</v>
      </c>
      <c r="N28" s="62">
        <f t="shared" si="0"/>
        <v>9</v>
      </c>
      <c r="O28" s="63">
        <f>IF($L$16-L28&lt;=0,$L$16-Table3[[#This Row],[Container finish time from URC (6" default)]]+52,$L$16-L28)</f>
        <v>12</v>
      </c>
      <c r="P28" s="64"/>
      <c r="Q28" s="64"/>
      <c r="R28" s="65"/>
      <c r="S28" s="66" t="s">
        <v>1115</v>
      </c>
    </row>
    <row r="29" spans="1:19" s="2" customFormat="1" ht="19" customHeight="1" x14ac:dyDescent="0.3">
      <c r="A29" s="120"/>
      <c r="B29" s="110">
        <f>A29*Table3[[#This Row],[PPP]]</f>
        <v>0</v>
      </c>
      <c r="C29" s="47"/>
      <c r="D29" s="44">
        <v>80281</v>
      </c>
      <c r="E29" s="40" t="s">
        <v>95</v>
      </c>
      <c r="F29" s="40" t="s">
        <v>134</v>
      </c>
      <c r="G29" s="40" t="s">
        <v>234</v>
      </c>
      <c r="H29" s="27">
        <v>4</v>
      </c>
      <c r="I29" s="27">
        <v>3</v>
      </c>
      <c r="J29" s="27" t="s">
        <v>1124</v>
      </c>
      <c r="K29" s="27">
        <v>2</v>
      </c>
      <c r="L29" s="27">
        <v>8</v>
      </c>
      <c r="M29" s="27" t="s">
        <v>1115</v>
      </c>
      <c r="N29" s="62">
        <f t="shared" si="0"/>
        <v>8</v>
      </c>
      <c r="O29" s="63">
        <f>IF($L$16-L29&lt;=0,$L$16-Table3[[#This Row],[Container finish time from URC (6" default)]]+52,$L$16-L29)</f>
        <v>12</v>
      </c>
      <c r="P29" s="64"/>
      <c r="Q29" s="64"/>
      <c r="R29" s="65"/>
      <c r="S29" s="66" t="s">
        <v>1115</v>
      </c>
    </row>
    <row r="30" spans="1:19" s="2" customFormat="1" ht="19" customHeight="1" x14ac:dyDescent="0.3">
      <c r="A30" s="120"/>
      <c r="B30" s="110">
        <f>A30*Table3[[#This Row],[PPP]]</f>
        <v>0</v>
      </c>
      <c r="C30" s="47"/>
      <c r="D30" s="44">
        <v>80282</v>
      </c>
      <c r="E30" s="40" t="s">
        <v>95</v>
      </c>
      <c r="F30" s="40" t="s">
        <v>134</v>
      </c>
      <c r="G30" s="40" t="s">
        <v>235</v>
      </c>
      <c r="H30" s="27">
        <v>4</v>
      </c>
      <c r="I30" s="27">
        <v>3</v>
      </c>
      <c r="J30" s="27" t="s">
        <v>1124</v>
      </c>
      <c r="K30" s="27">
        <v>1</v>
      </c>
      <c r="L30" s="27">
        <v>8</v>
      </c>
      <c r="M30" s="27" t="s">
        <v>1115</v>
      </c>
      <c r="N30" s="62">
        <f t="shared" si="0"/>
        <v>8</v>
      </c>
      <c r="O30" s="63">
        <f>IF($L$16-L30&lt;=0,$L$16-Table3[[#This Row],[Container finish time from URC (6" default)]]+52,$L$16-L30)</f>
        <v>12</v>
      </c>
      <c r="P30" s="64"/>
      <c r="Q30" s="64"/>
      <c r="R30" s="65"/>
      <c r="S30" s="66" t="s">
        <v>1115</v>
      </c>
    </row>
    <row r="31" spans="1:19" s="2" customFormat="1" ht="19" customHeight="1" x14ac:dyDescent="0.3">
      <c r="A31" s="120"/>
      <c r="B31" s="110">
        <f>A31*Table3[[#This Row],[PPP]]</f>
        <v>0</v>
      </c>
      <c r="C31" s="47"/>
      <c r="D31" s="44">
        <v>80283</v>
      </c>
      <c r="E31" s="40" t="s">
        <v>95</v>
      </c>
      <c r="F31" s="40" t="s">
        <v>134</v>
      </c>
      <c r="G31" s="40" t="s">
        <v>236</v>
      </c>
      <c r="H31" s="27">
        <v>4</v>
      </c>
      <c r="I31" s="27">
        <v>3</v>
      </c>
      <c r="J31" s="27" t="s">
        <v>1124</v>
      </c>
      <c r="K31" s="27">
        <v>1</v>
      </c>
      <c r="L31" s="27">
        <v>8</v>
      </c>
      <c r="M31" s="27" t="s">
        <v>1115</v>
      </c>
      <c r="N31" s="62">
        <f t="shared" si="0"/>
        <v>8</v>
      </c>
      <c r="O31" s="63">
        <f>IF($L$16-L31&lt;=0,$L$16-Table3[[#This Row],[Container finish time from URC (6" default)]]+52,$L$16-L31)</f>
        <v>12</v>
      </c>
      <c r="P31" s="64"/>
      <c r="Q31" s="64"/>
      <c r="R31" s="65"/>
      <c r="S31" s="66" t="s">
        <v>1115</v>
      </c>
    </row>
    <row r="32" spans="1:19" s="2" customFormat="1" ht="19" customHeight="1" x14ac:dyDescent="0.3">
      <c r="A32" s="120"/>
      <c r="B32" s="110">
        <f>A32*Table3[[#This Row],[PPP]]</f>
        <v>0</v>
      </c>
      <c r="C32" s="47"/>
      <c r="D32" s="44">
        <v>76680</v>
      </c>
      <c r="E32" s="40" t="s">
        <v>95</v>
      </c>
      <c r="F32" s="40" t="s">
        <v>134</v>
      </c>
      <c r="G32" s="40" t="s">
        <v>237</v>
      </c>
      <c r="H32" s="27">
        <v>4</v>
      </c>
      <c r="I32" s="27">
        <v>3</v>
      </c>
      <c r="J32" s="27" t="s">
        <v>1124</v>
      </c>
      <c r="K32" s="27">
        <v>1</v>
      </c>
      <c r="L32" s="27">
        <v>8</v>
      </c>
      <c r="M32" s="27" t="s">
        <v>1115</v>
      </c>
      <c r="N32" s="62">
        <f t="shared" si="0"/>
        <v>8</v>
      </c>
      <c r="O32" s="63">
        <f>IF($L$16-L32&lt;=0,$L$16-Table3[[#This Row],[Container finish time from URC (6" default)]]+52,$L$16-L32)</f>
        <v>12</v>
      </c>
      <c r="P32" s="64"/>
      <c r="Q32" s="64"/>
      <c r="R32" s="65"/>
      <c r="S32" s="66" t="s">
        <v>1115</v>
      </c>
    </row>
    <row r="33" spans="1:19" s="2" customFormat="1" ht="19" customHeight="1" x14ac:dyDescent="0.3">
      <c r="A33" s="120"/>
      <c r="B33" s="110">
        <f>A33*Table3[[#This Row],[PPP]]</f>
        <v>0</v>
      </c>
      <c r="C33" s="47"/>
      <c r="D33" s="44">
        <v>78102</v>
      </c>
      <c r="E33" s="40" t="s">
        <v>96</v>
      </c>
      <c r="F33" s="40"/>
      <c r="G33" s="40" t="s">
        <v>238</v>
      </c>
      <c r="H33" s="27">
        <v>4</v>
      </c>
      <c r="I33" s="27">
        <v>3</v>
      </c>
      <c r="J33" s="27" t="s">
        <v>1124</v>
      </c>
      <c r="K33" s="27">
        <v>1</v>
      </c>
      <c r="L33" s="27">
        <v>8</v>
      </c>
      <c r="M33" s="27" t="s">
        <v>1115</v>
      </c>
      <c r="N33" s="62">
        <f t="shared" si="0"/>
        <v>8</v>
      </c>
      <c r="O33" s="63">
        <f>IF($L$16-L33&lt;=0,$L$16-Table3[[#This Row],[Container finish time from URC (6" default)]]+52,$L$16-L33)</f>
        <v>12</v>
      </c>
      <c r="P33" s="64"/>
      <c r="Q33" s="64"/>
      <c r="R33" s="65"/>
      <c r="S33" s="66" t="s">
        <v>1115</v>
      </c>
    </row>
    <row r="34" spans="1:19" s="2" customFormat="1" ht="19" customHeight="1" x14ac:dyDescent="0.3">
      <c r="A34" s="120"/>
      <c r="B34" s="110">
        <f>A34*Table3[[#This Row],[PPP]]</f>
        <v>0</v>
      </c>
      <c r="C34" s="47"/>
      <c r="D34" s="44">
        <v>70423</v>
      </c>
      <c r="E34" s="40" t="s">
        <v>97</v>
      </c>
      <c r="F34" s="40" t="s">
        <v>135</v>
      </c>
      <c r="G34" s="40" t="s">
        <v>239</v>
      </c>
      <c r="H34" s="27">
        <v>3</v>
      </c>
      <c r="I34" s="27">
        <v>2</v>
      </c>
      <c r="J34" s="27" t="s">
        <v>1124</v>
      </c>
      <c r="K34" s="27">
        <v>2</v>
      </c>
      <c r="L34" s="27">
        <v>8</v>
      </c>
      <c r="M34" s="27" t="s">
        <v>1115</v>
      </c>
      <c r="N34" s="62">
        <f t="shared" si="0"/>
        <v>9</v>
      </c>
      <c r="O34" s="63">
        <f>IF($L$16-L34&lt;=0,$L$16-Table3[[#This Row],[Container finish time from URC (6" default)]]+52,$L$16-L34)</f>
        <v>12</v>
      </c>
      <c r="P34" s="64"/>
      <c r="Q34" s="64"/>
      <c r="R34" s="65"/>
      <c r="S34" s="66" t="s">
        <v>1115</v>
      </c>
    </row>
    <row r="35" spans="1:19" s="2" customFormat="1" ht="19" customHeight="1" x14ac:dyDescent="0.3">
      <c r="A35" s="120"/>
      <c r="B35" s="110">
        <f>A35*Table3[[#This Row],[PPP]]</f>
        <v>0</v>
      </c>
      <c r="C35" s="47"/>
      <c r="D35" s="44">
        <v>70443</v>
      </c>
      <c r="E35" s="40" t="s">
        <v>97</v>
      </c>
      <c r="F35" s="40" t="s">
        <v>135</v>
      </c>
      <c r="G35" s="40" t="s">
        <v>240</v>
      </c>
      <c r="H35" s="27">
        <v>3</v>
      </c>
      <c r="I35" s="27">
        <v>2</v>
      </c>
      <c r="J35" s="27" t="s">
        <v>1124</v>
      </c>
      <c r="K35" s="27">
        <v>2</v>
      </c>
      <c r="L35" s="27">
        <v>8</v>
      </c>
      <c r="M35" s="27" t="s">
        <v>1115</v>
      </c>
      <c r="N35" s="62">
        <f t="shared" si="0"/>
        <v>9</v>
      </c>
      <c r="O35" s="63">
        <f>IF($L$16-L35&lt;=0,$L$16-Table3[[#This Row],[Container finish time from URC (6" default)]]+52,$L$16-L35)</f>
        <v>12</v>
      </c>
      <c r="P35" s="64"/>
      <c r="Q35" s="64"/>
      <c r="R35" s="65"/>
      <c r="S35" s="66" t="s">
        <v>1115</v>
      </c>
    </row>
    <row r="36" spans="1:19" s="2" customFormat="1" ht="19" customHeight="1" x14ac:dyDescent="0.3">
      <c r="A36" s="120"/>
      <c r="B36" s="110">
        <f>A36*Table3[[#This Row],[PPP]]</f>
        <v>0</v>
      </c>
      <c r="C36" s="47"/>
      <c r="D36" s="44">
        <v>70439</v>
      </c>
      <c r="E36" s="40" t="s">
        <v>97</v>
      </c>
      <c r="F36" s="40" t="s">
        <v>135</v>
      </c>
      <c r="G36" s="40" t="s">
        <v>241</v>
      </c>
      <c r="H36" s="27">
        <v>3</v>
      </c>
      <c r="I36" s="27">
        <v>2</v>
      </c>
      <c r="J36" s="27" t="s">
        <v>1124</v>
      </c>
      <c r="K36" s="27">
        <v>2</v>
      </c>
      <c r="L36" s="27">
        <v>8</v>
      </c>
      <c r="M36" s="27" t="s">
        <v>1115</v>
      </c>
      <c r="N36" s="62">
        <f t="shared" si="0"/>
        <v>9</v>
      </c>
      <c r="O36" s="63">
        <f>IF($L$16-L36&lt;=0,$L$16-Table3[[#This Row],[Container finish time from URC (6" default)]]+52,$L$16-L36)</f>
        <v>12</v>
      </c>
      <c r="P36" s="64"/>
      <c r="Q36" s="64"/>
      <c r="R36" s="65"/>
      <c r="S36" s="66" t="s">
        <v>1115</v>
      </c>
    </row>
    <row r="37" spans="1:19" s="2" customFormat="1" ht="19" customHeight="1" x14ac:dyDescent="0.3">
      <c r="A37" s="120"/>
      <c r="B37" s="110">
        <f>A37*Table3[[#This Row],[PPP]]</f>
        <v>0</v>
      </c>
      <c r="C37" s="47"/>
      <c r="D37" s="44">
        <v>70397</v>
      </c>
      <c r="E37" s="40" t="s">
        <v>97</v>
      </c>
      <c r="F37" s="40" t="s">
        <v>135</v>
      </c>
      <c r="G37" s="40" t="s">
        <v>242</v>
      </c>
      <c r="H37" s="27">
        <v>3</v>
      </c>
      <c r="I37" s="27">
        <v>2</v>
      </c>
      <c r="J37" s="27" t="s">
        <v>1124</v>
      </c>
      <c r="K37" s="27">
        <v>2</v>
      </c>
      <c r="L37" s="27">
        <v>8</v>
      </c>
      <c r="M37" s="27" t="s">
        <v>1115</v>
      </c>
      <c r="N37" s="62">
        <f t="shared" si="0"/>
        <v>9</v>
      </c>
      <c r="O37" s="63">
        <f>IF($L$16-L37&lt;=0,$L$16-Table3[[#This Row],[Container finish time from URC (6" default)]]+52,$L$16-L37)</f>
        <v>12</v>
      </c>
      <c r="P37" s="64"/>
      <c r="Q37" s="64"/>
      <c r="R37" s="65"/>
      <c r="S37" s="66" t="s">
        <v>1115</v>
      </c>
    </row>
    <row r="38" spans="1:19" s="2" customFormat="1" ht="19" customHeight="1" x14ac:dyDescent="0.3">
      <c r="A38" s="120"/>
      <c r="B38" s="110">
        <f>A38*Table3[[#This Row],[PPP]]</f>
        <v>0</v>
      </c>
      <c r="C38" s="47"/>
      <c r="D38" s="44">
        <v>70430</v>
      </c>
      <c r="E38" s="40" t="s">
        <v>97</v>
      </c>
      <c r="F38" s="40" t="s">
        <v>135</v>
      </c>
      <c r="G38" s="40" t="s">
        <v>243</v>
      </c>
      <c r="H38" s="27">
        <v>3</v>
      </c>
      <c r="I38" s="27">
        <v>2</v>
      </c>
      <c r="J38" s="27" t="s">
        <v>1124</v>
      </c>
      <c r="K38" s="27">
        <v>2</v>
      </c>
      <c r="L38" s="27">
        <v>8</v>
      </c>
      <c r="M38" s="27" t="s">
        <v>1115</v>
      </c>
      <c r="N38" s="62">
        <f t="shared" si="0"/>
        <v>9</v>
      </c>
      <c r="O38" s="63">
        <f>IF($L$16-L38&lt;=0,$L$16-Table3[[#This Row],[Container finish time from URC (6" default)]]+52,$L$16-L38)</f>
        <v>12</v>
      </c>
      <c r="P38" s="64"/>
      <c r="Q38" s="64"/>
      <c r="R38" s="65"/>
      <c r="S38" s="66" t="s">
        <v>1115</v>
      </c>
    </row>
    <row r="39" spans="1:19" s="2" customFormat="1" ht="19" customHeight="1" x14ac:dyDescent="0.3">
      <c r="A39" s="120"/>
      <c r="B39" s="110">
        <f>A39*Table3[[#This Row],[PPP]]</f>
        <v>0</v>
      </c>
      <c r="C39" s="47"/>
      <c r="D39" s="44">
        <v>70447</v>
      </c>
      <c r="E39" s="40" t="s">
        <v>97</v>
      </c>
      <c r="F39" s="40" t="s">
        <v>135</v>
      </c>
      <c r="G39" s="40" t="s">
        <v>8</v>
      </c>
      <c r="H39" s="27">
        <v>3</v>
      </c>
      <c r="I39" s="27">
        <v>2</v>
      </c>
      <c r="J39" s="27" t="s">
        <v>1124</v>
      </c>
      <c r="K39" s="27">
        <v>2</v>
      </c>
      <c r="L39" s="27">
        <v>8</v>
      </c>
      <c r="M39" s="27" t="s">
        <v>1115</v>
      </c>
      <c r="N39" s="62">
        <f t="shared" si="0"/>
        <v>9</v>
      </c>
      <c r="O39" s="63">
        <f>IF($L$16-L39&lt;=0,$L$16-Table3[[#This Row],[Container finish time from URC (6" default)]]+52,$L$16-L39)</f>
        <v>12</v>
      </c>
      <c r="P39" s="64"/>
      <c r="Q39" s="64"/>
      <c r="R39" s="65"/>
      <c r="S39" s="66" t="s">
        <v>1115</v>
      </c>
    </row>
    <row r="40" spans="1:19" s="2" customFormat="1" ht="19" customHeight="1" x14ac:dyDescent="0.3">
      <c r="A40" s="120"/>
      <c r="B40" s="110">
        <f>A40*Table3[[#This Row],[PPP]]</f>
        <v>0</v>
      </c>
      <c r="C40" s="47"/>
      <c r="D40" s="44">
        <v>50102</v>
      </c>
      <c r="E40" s="40" t="s">
        <v>3</v>
      </c>
      <c r="F40" s="40" t="s">
        <v>136</v>
      </c>
      <c r="G40" s="40" t="s">
        <v>244</v>
      </c>
      <c r="H40" s="27">
        <v>5</v>
      </c>
      <c r="I40" s="27" t="s">
        <v>24</v>
      </c>
      <c r="J40" s="27" t="s">
        <v>1124</v>
      </c>
      <c r="K40" s="27">
        <v>1</v>
      </c>
      <c r="L40" s="27">
        <v>12</v>
      </c>
      <c r="M40" s="27" t="s">
        <v>1115</v>
      </c>
      <c r="N40" s="62">
        <f t="shared" si="0"/>
        <v>3</v>
      </c>
      <c r="O40" s="63">
        <f>IF($L$16-L40&lt;=0,$L$16-Table3[[#This Row],[Container finish time from URC (6" default)]]+52,$L$16-L40)</f>
        <v>8</v>
      </c>
      <c r="P40" s="64"/>
      <c r="Q40" s="64"/>
      <c r="R40" s="65"/>
      <c r="S40" s="66" t="s">
        <v>1115</v>
      </c>
    </row>
    <row r="41" spans="1:19" s="2" customFormat="1" ht="19" customHeight="1" x14ac:dyDescent="0.3">
      <c r="A41" s="120"/>
      <c r="B41" s="110">
        <f>A41*Table3[[#This Row],[PPP]]</f>
        <v>0</v>
      </c>
      <c r="C41" s="47"/>
      <c r="D41" s="44">
        <v>50125</v>
      </c>
      <c r="E41" s="40" t="s">
        <v>3</v>
      </c>
      <c r="F41" s="40" t="s">
        <v>136</v>
      </c>
      <c r="G41" s="40" t="s">
        <v>245</v>
      </c>
      <c r="H41" s="27">
        <v>5</v>
      </c>
      <c r="I41" s="27" t="s">
        <v>24</v>
      </c>
      <c r="J41" s="27" t="s">
        <v>1124</v>
      </c>
      <c r="K41" s="27">
        <v>1</v>
      </c>
      <c r="L41" s="27">
        <v>12</v>
      </c>
      <c r="M41" s="27" t="s">
        <v>1115</v>
      </c>
      <c r="N41" s="62">
        <f t="shared" si="0"/>
        <v>3</v>
      </c>
      <c r="O41" s="63">
        <f>IF($L$16-L41&lt;=0,$L$16-Table3[[#This Row],[Container finish time from URC (6" default)]]+52,$L$16-L41)</f>
        <v>8</v>
      </c>
      <c r="P41" s="64"/>
      <c r="Q41" s="64"/>
      <c r="R41" s="65"/>
      <c r="S41" s="66" t="s">
        <v>1115</v>
      </c>
    </row>
    <row r="42" spans="1:19" s="2" customFormat="1" ht="19" customHeight="1" x14ac:dyDescent="0.3">
      <c r="A42" s="120"/>
      <c r="B42" s="110">
        <f>A42*Table3[[#This Row],[PPP]]</f>
        <v>0</v>
      </c>
      <c r="C42" s="47"/>
      <c r="D42" s="44">
        <v>50105</v>
      </c>
      <c r="E42" s="40" t="s">
        <v>3</v>
      </c>
      <c r="F42" s="40" t="s">
        <v>136</v>
      </c>
      <c r="G42" s="40" t="s">
        <v>246</v>
      </c>
      <c r="H42" s="27">
        <v>5</v>
      </c>
      <c r="I42" s="27" t="s">
        <v>24</v>
      </c>
      <c r="J42" s="27" t="s">
        <v>1124</v>
      </c>
      <c r="K42" s="27">
        <v>1</v>
      </c>
      <c r="L42" s="27">
        <v>12</v>
      </c>
      <c r="M42" s="27" t="s">
        <v>1115</v>
      </c>
      <c r="N42" s="62">
        <f t="shared" si="0"/>
        <v>3</v>
      </c>
      <c r="O42" s="63">
        <f>IF($L$16-L42&lt;=0,$L$16-Table3[[#This Row],[Container finish time from URC (6" default)]]+52,$L$16-L42)</f>
        <v>8</v>
      </c>
      <c r="P42" s="64"/>
      <c r="Q42" s="64"/>
      <c r="R42" s="65"/>
      <c r="S42" s="66" t="s">
        <v>1115</v>
      </c>
    </row>
    <row r="43" spans="1:19" s="2" customFormat="1" ht="19" customHeight="1" x14ac:dyDescent="0.3">
      <c r="A43" s="120"/>
      <c r="B43" s="110">
        <f>A43*Table3[[#This Row],[PPP]]</f>
        <v>0</v>
      </c>
      <c r="C43" s="47"/>
      <c r="D43" s="44">
        <v>50106</v>
      </c>
      <c r="E43" s="40" t="s">
        <v>3</v>
      </c>
      <c r="F43" s="40" t="s">
        <v>136</v>
      </c>
      <c r="G43" s="40" t="s">
        <v>247</v>
      </c>
      <c r="H43" s="27">
        <v>5</v>
      </c>
      <c r="I43" s="27" t="s">
        <v>24</v>
      </c>
      <c r="J43" s="27" t="s">
        <v>1124</v>
      </c>
      <c r="K43" s="27">
        <v>1</v>
      </c>
      <c r="L43" s="27">
        <v>12</v>
      </c>
      <c r="M43" s="27" t="s">
        <v>1115</v>
      </c>
      <c r="N43" s="62">
        <f t="shared" si="0"/>
        <v>3</v>
      </c>
      <c r="O43" s="63">
        <f>IF($L$16-L43&lt;=0,$L$16-Table3[[#This Row],[Container finish time from URC (6" default)]]+52,$L$16-L43)</f>
        <v>8</v>
      </c>
      <c r="P43" s="64"/>
      <c r="Q43" s="64"/>
      <c r="R43" s="65"/>
      <c r="S43" s="66" t="s">
        <v>1115</v>
      </c>
    </row>
    <row r="44" spans="1:19" s="2" customFormat="1" ht="19" customHeight="1" x14ac:dyDescent="0.3">
      <c r="A44" s="120"/>
      <c r="B44" s="110">
        <f>A44*Table3[[#This Row],[PPP]]</f>
        <v>0</v>
      </c>
      <c r="C44" s="47"/>
      <c r="D44" s="44">
        <v>50107</v>
      </c>
      <c r="E44" s="40" t="s">
        <v>3</v>
      </c>
      <c r="F44" s="40" t="s">
        <v>136</v>
      </c>
      <c r="G44" s="40" t="s">
        <v>248</v>
      </c>
      <c r="H44" s="27">
        <v>5</v>
      </c>
      <c r="I44" s="27" t="s">
        <v>24</v>
      </c>
      <c r="J44" s="27" t="s">
        <v>1124</v>
      </c>
      <c r="K44" s="27">
        <v>1</v>
      </c>
      <c r="L44" s="27">
        <v>12</v>
      </c>
      <c r="M44" s="27" t="s">
        <v>1115</v>
      </c>
      <c r="N44" s="62">
        <f t="shared" si="0"/>
        <v>3</v>
      </c>
      <c r="O44" s="63">
        <f>IF($L$16-L44&lt;=0,$L$16-Table3[[#This Row],[Container finish time from URC (6" default)]]+52,$L$16-L44)</f>
        <v>8</v>
      </c>
      <c r="P44" s="64"/>
      <c r="Q44" s="64"/>
      <c r="R44" s="65"/>
      <c r="S44" s="66" t="s">
        <v>1115</v>
      </c>
    </row>
    <row r="45" spans="1:19" s="2" customFormat="1" ht="19" customHeight="1" x14ac:dyDescent="0.3">
      <c r="A45" s="120"/>
      <c r="B45" s="110">
        <f>A45*Table3[[#This Row],[PPP]]</f>
        <v>0</v>
      </c>
      <c r="C45" s="47"/>
      <c r="D45" s="44">
        <v>50118</v>
      </c>
      <c r="E45" s="40" t="s">
        <v>3</v>
      </c>
      <c r="F45" s="40" t="s">
        <v>136</v>
      </c>
      <c r="G45" s="40" t="s">
        <v>249</v>
      </c>
      <c r="H45" s="27">
        <v>5</v>
      </c>
      <c r="I45" s="27" t="s">
        <v>24</v>
      </c>
      <c r="J45" s="27" t="s">
        <v>1124</v>
      </c>
      <c r="K45" s="27">
        <v>1</v>
      </c>
      <c r="L45" s="27">
        <v>12</v>
      </c>
      <c r="M45" s="27" t="s">
        <v>1115</v>
      </c>
      <c r="N45" s="62">
        <f t="shared" si="0"/>
        <v>3</v>
      </c>
      <c r="O45" s="63">
        <f>IF($L$16-L45&lt;=0,$L$16-Table3[[#This Row],[Container finish time from URC (6" default)]]+52,$L$16-L45)</f>
        <v>8</v>
      </c>
      <c r="P45" s="64"/>
      <c r="Q45" s="64"/>
      <c r="R45" s="65"/>
      <c r="S45" s="66" t="s">
        <v>1115</v>
      </c>
    </row>
    <row r="46" spans="1:19" s="2" customFormat="1" ht="19" customHeight="1" x14ac:dyDescent="0.3">
      <c r="A46" s="120"/>
      <c r="B46" s="110">
        <f>A46*Table3[[#This Row],[PPP]]</f>
        <v>0</v>
      </c>
      <c r="C46" s="47"/>
      <c r="D46" s="44">
        <v>50124</v>
      </c>
      <c r="E46" s="40" t="s">
        <v>3</v>
      </c>
      <c r="F46" s="40" t="s">
        <v>136</v>
      </c>
      <c r="G46" s="40" t="s">
        <v>250</v>
      </c>
      <c r="H46" s="27">
        <v>5</v>
      </c>
      <c r="I46" s="27" t="s">
        <v>24</v>
      </c>
      <c r="J46" s="27" t="s">
        <v>1124</v>
      </c>
      <c r="K46" s="27">
        <v>1</v>
      </c>
      <c r="L46" s="27">
        <v>12</v>
      </c>
      <c r="M46" s="27" t="s">
        <v>1115</v>
      </c>
      <c r="N46" s="62">
        <f t="shared" si="0"/>
        <v>3</v>
      </c>
      <c r="O46" s="63">
        <f>IF($L$16-L46&lt;=0,$L$16-Table3[[#This Row],[Container finish time from URC (6" default)]]+52,$L$16-L46)</f>
        <v>8</v>
      </c>
      <c r="P46" s="64"/>
      <c r="Q46" s="64"/>
      <c r="R46" s="65"/>
      <c r="S46" s="66" t="s">
        <v>1115</v>
      </c>
    </row>
    <row r="47" spans="1:19" s="2" customFormat="1" ht="19" customHeight="1" x14ac:dyDescent="0.3">
      <c r="A47" s="120"/>
      <c r="B47" s="110">
        <f>A47*Table3[[#This Row],[PPP]]</f>
        <v>0</v>
      </c>
      <c r="C47" s="47"/>
      <c r="D47" s="44">
        <v>50524</v>
      </c>
      <c r="E47" s="40" t="s">
        <v>3</v>
      </c>
      <c r="F47" s="40" t="s">
        <v>137</v>
      </c>
      <c r="G47" s="40" t="s">
        <v>251</v>
      </c>
      <c r="H47" s="27">
        <v>4</v>
      </c>
      <c r="I47" s="27" t="s">
        <v>24</v>
      </c>
      <c r="J47" s="27" t="s">
        <v>1124</v>
      </c>
      <c r="K47" s="27">
        <v>1</v>
      </c>
      <c r="L47" s="30">
        <v>8</v>
      </c>
      <c r="M47" s="27" t="s">
        <v>1115</v>
      </c>
      <c r="N47" s="62">
        <f t="shared" si="0"/>
        <v>8</v>
      </c>
      <c r="O47" s="63">
        <f>IF($L$16-L47&lt;=0,$L$16-Table3[[#This Row],[Container finish time from URC (6" default)]]+52,$L$16-L47)</f>
        <v>12</v>
      </c>
      <c r="P47" s="64"/>
      <c r="Q47" s="64"/>
      <c r="R47" s="65"/>
      <c r="S47" s="66" t="s">
        <v>1115</v>
      </c>
    </row>
    <row r="48" spans="1:19" s="2" customFormat="1" ht="19" customHeight="1" x14ac:dyDescent="0.3">
      <c r="A48" s="120"/>
      <c r="B48" s="110">
        <f>A48*Table3[[#This Row],[PPP]]</f>
        <v>0</v>
      </c>
      <c r="C48" s="47"/>
      <c r="D48" s="44">
        <v>50525</v>
      </c>
      <c r="E48" s="40" t="s">
        <v>3</v>
      </c>
      <c r="F48" s="40" t="s">
        <v>137</v>
      </c>
      <c r="G48" s="40" t="s">
        <v>252</v>
      </c>
      <c r="H48" s="27">
        <v>4</v>
      </c>
      <c r="I48" s="27" t="s">
        <v>24</v>
      </c>
      <c r="J48" s="27" t="s">
        <v>1124</v>
      </c>
      <c r="K48" s="27">
        <v>1</v>
      </c>
      <c r="L48" s="27">
        <v>8</v>
      </c>
      <c r="M48" s="27" t="s">
        <v>1115</v>
      </c>
      <c r="N48" s="62">
        <f t="shared" si="0"/>
        <v>8</v>
      </c>
      <c r="O48" s="63">
        <f>IF($L$16-L48&lt;=0,$L$16-Table3[[#This Row],[Container finish time from URC (6" default)]]+52,$L$16-L48)</f>
        <v>12</v>
      </c>
      <c r="P48" s="64"/>
      <c r="Q48" s="64"/>
      <c r="R48" s="65"/>
      <c r="S48" s="66" t="s">
        <v>1115</v>
      </c>
    </row>
    <row r="49" spans="1:19" s="2" customFormat="1" ht="19" customHeight="1" x14ac:dyDescent="0.3">
      <c r="A49" s="120"/>
      <c r="B49" s="110">
        <f>A49*Table3[[#This Row],[PPP]]</f>
        <v>0</v>
      </c>
      <c r="C49" s="47"/>
      <c r="D49" s="44">
        <v>50526</v>
      </c>
      <c r="E49" s="40" t="s">
        <v>3</v>
      </c>
      <c r="F49" s="40" t="s">
        <v>137</v>
      </c>
      <c r="G49" s="40" t="s">
        <v>253</v>
      </c>
      <c r="H49" s="27">
        <v>4</v>
      </c>
      <c r="I49" s="27" t="s">
        <v>24</v>
      </c>
      <c r="J49" s="27" t="s">
        <v>1124</v>
      </c>
      <c r="K49" s="27">
        <v>1</v>
      </c>
      <c r="L49" s="27">
        <v>8</v>
      </c>
      <c r="M49" s="27" t="s">
        <v>1115</v>
      </c>
      <c r="N49" s="62">
        <f t="shared" si="0"/>
        <v>8</v>
      </c>
      <c r="O49" s="63">
        <f>IF($L$16-L49&lt;=0,$L$16-Table3[[#This Row],[Container finish time from URC (6" default)]]+52,$L$16-L49)</f>
        <v>12</v>
      </c>
      <c r="P49" s="64"/>
      <c r="Q49" s="64"/>
      <c r="R49" s="65"/>
      <c r="S49" s="66" t="s">
        <v>1115</v>
      </c>
    </row>
    <row r="50" spans="1:19" s="2" customFormat="1" ht="19" customHeight="1" x14ac:dyDescent="0.3">
      <c r="A50" s="120"/>
      <c r="B50" s="110">
        <f>A50*Table3[[#This Row],[PPP]]</f>
        <v>0</v>
      </c>
      <c r="C50" s="47"/>
      <c r="D50" s="44">
        <v>50367</v>
      </c>
      <c r="E50" s="40" t="s">
        <v>3</v>
      </c>
      <c r="F50" s="40" t="s">
        <v>138</v>
      </c>
      <c r="G50" s="40" t="s">
        <v>254</v>
      </c>
      <c r="H50" s="27">
        <v>5</v>
      </c>
      <c r="I50" s="27" t="s">
        <v>24</v>
      </c>
      <c r="J50" s="27" t="s">
        <v>1124</v>
      </c>
      <c r="K50" s="27">
        <v>1</v>
      </c>
      <c r="L50" s="27">
        <v>12</v>
      </c>
      <c r="M50" s="27" t="s">
        <v>1115</v>
      </c>
      <c r="N50" s="62">
        <f t="shared" ref="N50:N81" si="1">IF($L$16-L50-H50&lt;=0,$L$16-L50-H50+52,$L$16-L50-H50)</f>
        <v>3</v>
      </c>
      <c r="O50" s="63">
        <f>IF($L$16-L50&lt;=0,$L$16-Table3[[#This Row],[Container finish time from URC (6" default)]]+52,$L$16-L50)</f>
        <v>8</v>
      </c>
      <c r="P50" s="64"/>
      <c r="Q50" s="64"/>
      <c r="R50" s="65"/>
      <c r="S50" s="66" t="s">
        <v>1115</v>
      </c>
    </row>
    <row r="51" spans="1:19" s="2" customFormat="1" ht="19" customHeight="1" x14ac:dyDescent="0.3">
      <c r="A51" s="120"/>
      <c r="B51" s="110">
        <f>A51*Table3[[#This Row],[PPP]]</f>
        <v>0</v>
      </c>
      <c r="C51" s="47"/>
      <c r="D51" s="44">
        <v>50266</v>
      </c>
      <c r="E51" s="40" t="s">
        <v>3</v>
      </c>
      <c r="F51" s="40" t="s">
        <v>138</v>
      </c>
      <c r="G51" s="40" t="s">
        <v>255</v>
      </c>
      <c r="H51" s="27">
        <v>5</v>
      </c>
      <c r="I51" s="27" t="s">
        <v>24</v>
      </c>
      <c r="J51" s="27" t="s">
        <v>1124</v>
      </c>
      <c r="K51" s="27">
        <v>1</v>
      </c>
      <c r="L51" s="27">
        <v>12</v>
      </c>
      <c r="M51" s="27" t="s">
        <v>1115</v>
      </c>
      <c r="N51" s="62">
        <f t="shared" si="1"/>
        <v>3</v>
      </c>
      <c r="O51" s="63">
        <f>IF($L$16-L51&lt;=0,$L$16-Table3[[#This Row],[Container finish time from URC (6" default)]]+52,$L$16-L51)</f>
        <v>8</v>
      </c>
      <c r="P51" s="64"/>
      <c r="Q51" s="64"/>
      <c r="R51" s="65"/>
      <c r="S51" s="66" t="s">
        <v>1115</v>
      </c>
    </row>
    <row r="52" spans="1:19" s="2" customFormat="1" ht="19" customHeight="1" x14ac:dyDescent="0.3">
      <c r="A52" s="120"/>
      <c r="B52" s="110">
        <f>A52*Table3[[#This Row],[PPP]]</f>
        <v>0</v>
      </c>
      <c r="C52" s="47"/>
      <c r="D52" s="44">
        <v>50399</v>
      </c>
      <c r="E52" s="40" t="s">
        <v>3</v>
      </c>
      <c r="F52" s="40" t="s">
        <v>138</v>
      </c>
      <c r="G52" s="40" t="s">
        <v>256</v>
      </c>
      <c r="H52" s="27">
        <v>5</v>
      </c>
      <c r="I52" s="27" t="s">
        <v>24</v>
      </c>
      <c r="J52" s="27" t="s">
        <v>1124</v>
      </c>
      <c r="K52" s="27">
        <v>1</v>
      </c>
      <c r="L52" s="27">
        <v>12</v>
      </c>
      <c r="M52" s="27" t="s">
        <v>1115</v>
      </c>
      <c r="N52" s="62">
        <f t="shared" si="1"/>
        <v>3</v>
      </c>
      <c r="O52" s="63">
        <f>IF($L$16-L52&lt;=0,$L$16-Table3[[#This Row],[Container finish time from URC (6" default)]]+52,$L$16-L52)</f>
        <v>8</v>
      </c>
      <c r="P52" s="64"/>
      <c r="Q52" s="64"/>
      <c r="R52" s="65"/>
      <c r="S52" s="66" t="s">
        <v>1115</v>
      </c>
    </row>
    <row r="53" spans="1:19" s="2" customFormat="1" ht="19" customHeight="1" x14ac:dyDescent="0.3">
      <c r="A53" s="120"/>
      <c r="B53" s="110">
        <f>A53*Table3[[#This Row],[PPP]]</f>
        <v>0</v>
      </c>
      <c r="C53" s="47"/>
      <c r="D53" s="44">
        <v>50143</v>
      </c>
      <c r="E53" s="40" t="s">
        <v>3</v>
      </c>
      <c r="F53" s="40" t="s">
        <v>138</v>
      </c>
      <c r="G53" s="40" t="s">
        <v>257</v>
      </c>
      <c r="H53" s="27">
        <v>5</v>
      </c>
      <c r="I53" s="27" t="s">
        <v>24</v>
      </c>
      <c r="J53" s="27" t="s">
        <v>1124</v>
      </c>
      <c r="K53" s="27">
        <v>1</v>
      </c>
      <c r="L53" s="27">
        <v>12</v>
      </c>
      <c r="M53" s="27" t="s">
        <v>1115</v>
      </c>
      <c r="N53" s="62">
        <f t="shared" si="1"/>
        <v>3</v>
      </c>
      <c r="O53" s="63">
        <f>IF($L$16-L53&lt;=0,$L$16-Table3[[#This Row],[Container finish time from URC (6" default)]]+52,$L$16-L53)</f>
        <v>8</v>
      </c>
      <c r="P53" s="64"/>
      <c r="Q53" s="64"/>
      <c r="R53" s="65"/>
      <c r="S53" s="66" t="s">
        <v>1115</v>
      </c>
    </row>
    <row r="54" spans="1:19" s="2" customFormat="1" ht="19" customHeight="1" x14ac:dyDescent="0.3">
      <c r="A54" s="120"/>
      <c r="B54" s="110">
        <f>A54*Table3[[#This Row],[PPP]]</f>
        <v>0</v>
      </c>
      <c r="C54" s="47"/>
      <c r="D54" s="44">
        <v>50766</v>
      </c>
      <c r="E54" s="40" t="s">
        <v>3</v>
      </c>
      <c r="F54" s="40" t="s">
        <v>139</v>
      </c>
      <c r="G54" s="40" t="s">
        <v>258</v>
      </c>
      <c r="H54" s="27">
        <v>4</v>
      </c>
      <c r="I54" s="27" t="s">
        <v>24</v>
      </c>
      <c r="J54" s="27" t="s">
        <v>1124</v>
      </c>
      <c r="K54" s="27">
        <v>1</v>
      </c>
      <c r="L54" s="27">
        <v>8</v>
      </c>
      <c r="M54" s="27" t="s">
        <v>1115</v>
      </c>
      <c r="N54" s="62">
        <f t="shared" si="1"/>
        <v>8</v>
      </c>
      <c r="O54" s="63">
        <f>IF($L$16-L54&lt;=0,$L$16-Table3[[#This Row],[Container finish time from URC (6" default)]]+52,$L$16-L54)</f>
        <v>12</v>
      </c>
      <c r="P54" s="64"/>
      <c r="Q54" s="64"/>
      <c r="R54" s="65"/>
      <c r="S54" s="66" t="s">
        <v>1115</v>
      </c>
    </row>
    <row r="55" spans="1:19" s="2" customFormat="1" ht="19" customHeight="1" x14ac:dyDescent="0.3">
      <c r="A55" s="120"/>
      <c r="B55" s="110">
        <f>A55*Table3[[#This Row],[PPP]]</f>
        <v>0</v>
      </c>
      <c r="C55" s="47"/>
      <c r="D55" s="44">
        <v>50685</v>
      </c>
      <c r="E55" s="40" t="s">
        <v>3</v>
      </c>
      <c r="F55" s="40" t="s">
        <v>139</v>
      </c>
      <c r="G55" s="40" t="s">
        <v>259</v>
      </c>
      <c r="H55" s="27">
        <v>4</v>
      </c>
      <c r="I55" s="27" t="s">
        <v>24</v>
      </c>
      <c r="J55" s="27" t="s">
        <v>1124</v>
      </c>
      <c r="K55" s="27">
        <v>2</v>
      </c>
      <c r="L55" s="27">
        <v>8</v>
      </c>
      <c r="M55" s="27" t="s">
        <v>1115</v>
      </c>
      <c r="N55" s="62">
        <f t="shared" si="1"/>
        <v>8</v>
      </c>
      <c r="O55" s="63">
        <f>IF($L$16-L55&lt;=0,$L$16-Table3[[#This Row],[Container finish time from URC (6" default)]]+52,$L$16-L55)</f>
        <v>12</v>
      </c>
      <c r="P55" s="64"/>
      <c r="Q55" s="64"/>
      <c r="R55" s="65"/>
      <c r="S55" s="66" t="s">
        <v>1115</v>
      </c>
    </row>
    <row r="56" spans="1:19" s="2" customFormat="1" ht="19" customHeight="1" x14ac:dyDescent="0.3">
      <c r="A56" s="120"/>
      <c r="B56" s="110">
        <f>A56*Table3[[#This Row],[PPP]]</f>
        <v>0</v>
      </c>
      <c r="C56" s="47"/>
      <c r="D56" s="44">
        <v>50751</v>
      </c>
      <c r="E56" s="40" t="s">
        <v>3</v>
      </c>
      <c r="F56" s="40" t="s">
        <v>139</v>
      </c>
      <c r="G56" s="40" t="s">
        <v>260</v>
      </c>
      <c r="H56" s="27">
        <v>4</v>
      </c>
      <c r="I56" s="27" t="s">
        <v>24</v>
      </c>
      <c r="J56" s="27" t="s">
        <v>1124</v>
      </c>
      <c r="K56" s="27">
        <v>2</v>
      </c>
      <c r="L56" s="27">
        <v>8</v>
      </c>
      <c r="M56" s="27" t="s">
        <v>1115</v>
      </c>
      <c r="N56" s="62">
        <f t="shared" si="1"/>
        <v>8</v>
      </c>
      <c r="O56" s="63">
        <f>IF($L$16-L56&lt;=0,$L$16-Table3[[#This Row],[Container finish time from URC (6" default)]]+52,$L$16-L56)</f>
        <v>12</v>
      </c>
      <c r="P56" s="64"/>
      <c r="Q56" s="64"/>
      <c r="R56" s="65"/>
      <c r="S56" s="66" t="s">
        <v>1115</v>
      </c>
    </row>
    <row r="57" spans="1:19" s="2" customFormat="1" ht="19" customHeight="1" x14ac:dyDescent="0.3">
      <c r="A57" s="120"/>
      <c r="B57" s="110">
        <f>A57*Table3[[#This Row],[PPP]]</f>
        <v>0</v>
      </c>
      <c r="C57" s="47"/>
      <c r="D57" s="44">
        <v>50690</v>
      </c>
      <c r="E57" s="40" t="s">
        <v>3</v>
      </c>
      <c r="F57" s="40" t="s">
        <v>139</v>
      </c>
      <c r="G57" s="40" t="s">
        <v>261</v>
      </c>
      <c r="H57" s="27">
        <v>4</v>
      </c>
      <c r="I57" s="27" t="s">
        <v>24</v>
      </c>
      <c r="J57" s="27" t="s">
        <v>1124</v>
      </c>
      <c r="K57" s="27">
        <v>2</v>
      </c>
      <c r="L57" s="27">
        <v>8</v>
      </c>
      <c r="M57" s="27" t="s">
        <v>1115</v>
      </c>
      <c r="N57" s="62">
        <f t="shared" si="1"/>
        <v>8</v>
      </c>
      <c r="O57" s="63">
        <f>IF($L$16-L57&lt;=0,$L$16-Table3[[#This Row],[Container finish time from URC (6" default)]]+52,$L$16-L57)</f>
        <v>12</v>
      </c>
      <c r="P57" s="64"/>
      <c r="Q57" s="64"/>
      <c r="R57" s="65"/>
      <c r="S57" s="66" t="s">
        <v>1115</v>
      </c>
    </row>
    <row r="58" spans="1:19" s="2" customFormat="1" ht="19" customHeight="1" x14ac:dyDescent="0.3">
      <c r="A58" s="120"/>
      <c r="B58" s="110">
        <f>A58*Table3[[#This Row],[PPP]]</f>
        <v>0</v>
      </c>
      <c r="C58" s="47"/>
      <c r="D58" s="44">
        <v>50744</v>
      </c>
      <c r="E58" s="40" t="s">
        <v>3</v>
      </c>
      <c r="F58" s="40" t="s">
        <v>140</v>
      </c>
      <c r="G58" s="40" t="s">
        <v>80</v>
      </c>
      <c r="H58" s="27">
        <v>5</v>
      </c>
      <c r="I58" s="27" t="s">
        <v>24</v>
      </c>
      <c r="J58" s="27" t="s">
        <v>1124</v>
      </c>
      <c r="K58" s="27">
        <v>2</v>
      </c>
      <c r="L58" s="27">
        <v>10</v>
      </c>
      <c r="M58" s="27" t="s">
        <v>1115</v>
      </c>
      <c r="N58" s="62">
        <f t="shared" si="1"/>
        <v>5</v>
      </c>
      <c r="O58" s="63">
        <f>IF($L$16-L58&lt;=0,$L$16-Table3[[#This Row],[Container finish time from URC (6" default)]]+52,$L$16-L58)</f>
        <v>10</v>
      </c>
      <c r="P58" s="64"/>
      <c r="Q58" s="64"/>
      <c r="R58" s="65"/>
      <c r="S58" s="66" t="s">
        <v>1115</v>
      </c>
    </row>
    <row r="59" spans="1:19" s="2" customFormat="1" ht="19" customHeight="1" x14ac:dyDescent="0.3">
      <c r="A59" s="120"/>
      <c r="B59" s="110">
        <f>A59*Table3[[#This Row],[PPP]]</f>
        <v>0</v>
      </c>
      <c r="C59" s="48" t="s">
        <v>1000</v>
      </c>
      <c r="D59" s="45">
        <v>50004</v>
      </c>
      <c r="E59" s="37" t="s">
        <v>3</v>
      </c>
      <c r="F59" s="40" t="s">
        <v>141</v>
      </c>
      <c r="G59" s="40" t="s">
        <v>1114</v>
      </c>
      <c r="H59" s="28">
        <v>4</v>
      </c>
      <c r="I59" s="27" t="s">
        <v>24</v>
      </c>
      <c r="J59" s="27" t="s">
        <v>1124</v>
      </c>
      <c r="K59" s="27">
        <v>2</v>
      </c>
      <c r="L59" s="28">
        <v>8</v>
      </c>
      <c r="M59" s="27" t="s">
        <v>1115</v>
      </c>
      <c r="N59" s="67">
        <f t="shared" si="1"/>
        <v>8</v>
      </c>
      <c r="O59" s="68">
        <f>IF($L$16-L59&lt;=0,$L$16-Table3[[#This Row],[Container finish time from URC (6" default)]]+52,$L$16-L59)</f>
        <v>12</v>
      </c>
      <c r="P59" s="64"/>
      <c r="Q59" s="69"/>
      <c r="R59" s="70"/>
      <c r="S59" s="66" t="s">
        <v>1115</v>
      </c>
    </row>
    <row r="60" spans="1:19" s="2" customFormat="1" ht="19" customHeight="1" x14ac:dyDescent="0.3">
      <c r="A60" s="120"/>
      <c r="B60" s="110">
        <f>A60*Table3[[#This Row],[PPP]]</f>
        <v>0</v>
      </c>
      <c r="C60" s="47"/>
      <c r="D60" s="44">
        <v>50763</v>
      </c>
      <c r="E60" s="40" t="s">
        <v>3</v>
      </c>
      <c r="F60" s="40" t="s">
        <v>141</v>
      </c>
      <c r="G60" s="40" t="s">
        <v>262</v>
      </c>
      <c r="H60" s="27">
        <v>4</v>
      </c>
      <c r="I60" s="27" t="s">
        <v>24</v>
      </c>
      <c r="J60" s="27" t="s">
        <v>1124</v>
      </c>
      <c r="K60" s="27">
        <v>2</v>
      </c>
      <c r="L60" s="27">
        <v>8</v>
      </c>
      <c r="M60" s="27" t="s">
        <v>1115</v>
      </c>
      <c r="N60" s="62">
        <f t="shared" si="1"/>
        <v>8</v>
      </c>
      <c r="O60" s="63">
        <f>IF($L$16-L60&lt;=0,$L$16-Table3[[#This Row],[Container finish time from URC (6" default)]]+52,$L$16-L60)</f>
        <v>12</v>
      </c>
      <c r="P60" s="64"/>
      <c r="Q60" s="64"/>
      <c r="R60" s="65"/>
      <c r="S60" s="66" t="s">
        <v>1115</v>
      </c>
    </row>
    <row r="61" spans="1:19" s="2" customFormat="1" ht="19" customHeight="1" x14ac:dyDescent="0.3">
      <c r="A61" s="120"/>
      <c r="B61" s="110">
        <f>A61*Table3[[#This Row],[PPP]]</f>
        <v>0</v>
      </c>
      <c r="C61" s="47"/>
      <c r="D61" s="44">
        <v>50768</v>
      </c>
      <c r="E61" s="40" t="s">
        <v>3</v>
      </c>
      <c r="F61" s="40" t="s">
        <v>141</v>
      </c>
      <c r="G61" s="40" t="s">
        <v>263</v>
      </c>
      <c r="H61" s="27">
        <v>4</v>
      </c>
      <c r="I61" s="27" t="s">
        <v>24</v>
      </c>
      <c r="J61" s="27" t="s">
        <v>1124</v>
      </c>
      <c r="K61" s="27">
        <v>2</v>
      </c>
      <c r="L61" s="27">
        <v>8</v>
      </c>
      <c r="M61" s="27" t="s">
        <v>1115</v>
      </c>
      <c r="N61" s="62">
        <f t="shared" si="1"/>
        <v>8</v>
      </c>
      <c r="O61" s="63">
        <f>IF($L$16-L61&lt;=0,$L$16-Table3[[#This Row],[Container finish time from URC (6" default)]]+52,$L$16-L61)</f>
        <v>12</v>
      </c>
      <c r="P61" s="64"/>
      <c r="Q61" s="64"/>
      <c r="R61" s="65"/>
      <c r="S61" s="66" t="s">
        <v>1115</v>
      </c>
    </row>
    <row r="62" spans="1:19" s="2" customFormat="1" ht="19" customHeight="1" x14ac:dyDescent="0.3">
      <c r="A62" s="120"/>
      <c r="B62" s="110">
        <f>A62*Table3[[#This Row],[PPP]]</f>
        <v>0</v>
      </c>
      <c r="C62" s="47"/>
      <c r="D62" s="44">
        <v>50756</v>
      </c>
      <c r="E62" s="40" t="s">
        <v>3</v>
      </c>
      <c r="F62" s="40" t="s">
        <v>141</v>
      </c>
      <c r="G62" s="40" t="s">
        <v>264</v>
      </c>
      <c r="H62" s="27">
        <v>4</v>
      </c>
      <c r="I62" s="27" t="s">
        <v>24</v>
      </c>
      <c r="J62" s="27" t="s">
        <v>1124</v>
      </c>
      <c r="K62" s="27">
        <v>2</v>
      </c>
      <c r="L62" s="27">
        <v>8</v>
      </c>
      <c r="M62" s="27" t="s">
        <v>1115</v>
      </c>
      <c r="N62" s="62">
        <f t="shared" si="1"/>
        <v>8</v>
      </c>
      <c r="O62" s="63">
        <f>IF($L$16-L62&lt;=0,$L$16-Table3[[#This Row],[Container finish time from URC (6" default)]]+52,$L$16-L62)</f>
        <v>12</v>
      </c>
      <c r="P62" s="64"/>
      <c r="Q62" s="64"/>
      <c r="R62" s="65"/>
      <c r="S62" s="66" t="s">
        <v>1115</v>
      </c>
    </row>
    <row r="63" spans="1:19" s="2" customFormat="1" ht="19" customHeight="1" x14ac:dyDescent="0.3">
      <c r="A63" s="120"/>
      <c r="B63" s="110">
        <f>A63*Table3[[#This Row],[PPP]]</f>
        <v>0</v>
      </c>
      <c r="C63" s="47"/>
      <c r="D63" s="44">
        <v>50752</v>
      </c>
      <c r="E63" s="40" t="s">
        <v>3</v>
      </c>
      <c r="F63" s="40" t="s">
        <v>141</v>
      </c>
      <c r="G63" s="40" t="s">
        <v>265</v>
      </c>
      <c r="H63" s="27">
        <v>4</v>
      </c>
      <c r="I63" s="27" t="s">
        <v>24</v>
      </c>
      <c r="J63" s="27" t="s">
        <v>1124</v>
      </c>
      <c r="K63" s="27">
        <v>2</v>
      </c>
      <c r="L63" s="27">
        <v>8</v>
      </c>
      <c r="M63" s="27" t="s">
        <v>1115</v>
      </c>
      <c r="N63" s="62">
        <f t="shared" si="1"/>
        <v>8</v>
      </c>
      <c r="O63" s="63">
        <f>IF($L$16-L63&lt;=0,$L$16-Table3[[#This Row],[Container finish time from URC (6" default)]]+52,$L$16-L63)</f>
        <v>12</v>
      </c>
      <c r="P63" s="64"/>
      <c r="Q63" s="64"/>
      <c r="R63" s="65"/>
      <c r="S63" s="66" t="s">
        <v>1115</v>
      </c>
    </row>
    <row r="64" spans="1:19" s="2" customFormat="1" ht="19" customHeight="1" x14ac:dyDescent="0.3">
      <c r="A64" s="120"/>
      <c r="B64" s="110">
        <f>A64*Table3[[#This Row],[PPP]]</f>
        <v>0</v>
      </c>
      <c r="C64" s="47"/>
      <c r="D64" s="44">
        <v>50742</v>
      </c>
      <c r="E64" s="40" t="s">
        <v>3</v>
      </c>
      <c r="F64" s="40" t="s">
        <v>142</v>
      </c>
      <c r="G64" s="40" t="s">
        <v>266</v>
      </c>
      <c r="H64" s="27">
        <v>4</v>
      </c>
      <c r="I64" s="27" t="s">
        <v>24</v>
      </c>
      <c r="J64" s="27" t="s">
        <v>1124</v>
      </c>
      <c r="K64" s="27">
        <v>2</v>
      </c>
      <c r="L64" s="27">
        <v>8</v>
      </c>
      <c r="M64" s="27" t="s">
        <v>1115</v>
      </c>
      <c r="N64" s="62">
        <f t="shared" si="1"/>
        <v>8</v>
      </c>
      <c r="O64" s="63">
        <f>IF($L$16-L64&lt;=0,$L$16-Table3[[#This Row],[Container finish time from URC (6" default)]]+52,$L$16-L64)</f>
        <v>12</v>
      </c>
      <c r="P64" s="64"/>
      <c r="Q64" s="64"/>
      <c r="R64" s="65"/>
      <c r="S64" s="66" t="s">
        <v>1115</v>
      </c>
    </row>
    <row r="65" spans="1:19" s="2" customFormat="1" ht="19" customHeight="1" x14ac:dyDescent="0.3">
      <c r="A65" s="120"/>
      <c r="B65" s="110">
        <f>A65*Table3[[#This Row],[PPP]]</f>
        <v>0</v>
      </c>
      <c r="C65" s="47"/>
      <c r="D65" s="44">
        <v>50639</v>
      </c>
      <c r="E65" s="40" t="s">
        <v>3</v>
      </c>
      <c r="F65" s="40" t="s">
        <v>142</v>
      </c>
      <c r="G65" s="40" t="s">
        <v>267</v>
      </c>
      <c r="H65" s="27">
        <v>4</v>
      </c>
      <c r="I65" s="27" t="s">
        <v>24</v>
      </c>
      <c r="J65" s="27" t="s">
        <v>1124</v>
      </c>
      <c r="K65" s="27">
        <v>2</v>
      </c>
      <c r="L65" s="27">
        <v>8</v>
      </c>
      <c r="M65" s="27" t="s">
        <v>1115</v>
      </c>
      <c r="N65" s="62">
        <f t="shared" si="1"/>
        <v>8</v>
      </c>
      <c r="O65" s="63">
        <f>IF($L$16-L65&lt;=0,$L$16-Table3[[#This Row],[Container finish time from URC (6" default)]]+52,$L$16-L65)</f>
        <v>12</v>
      </c>
      <c r="P65" s="64"/>
      <c r="Q65" s="64"/>
      <c r="R65" s="65"/>
      <c r="S65" s="66" t="s">
        <v>1115</v>
      </c>
    </row>
    <row r="66" spans="1:19" s="2" customFormat="1" ht="19" customHeight="1" x14ac:dyDescent="0.3">
      <c r="A66" s="120"/>
      <c r="B66" s="110">
        <f>A66*Table3[[#This Row],[PPP]]</f>
        <v>0</v>
      </c>
      <c r="C66" s="47"/>
      <c r="D66" s="44">
        <v>50743</v>
      </c>
      <c r="E66" s="40" t="s">
        <v>3</v>
      </c>
      <c r="F66" s="40" t="s">
        <v>142</v>
      </c>
      <c r="G66" s="40" t="s">
        <v>268</v>
      </c>
      <c r="H66" s="27">
        <v>4</v>
      </c>
      <c r="I66" s="27" t="s">
        <v>24</v>
      </c>
      <c r="J66" s="27" t="s">
        <v>1124</v>
      </c>
      <c r="K66" s="27">
        <v>2</v>
      </c>
      <c r="L66" s="27">
        <v>8</v>
      </c>
      <c r="M66" s="27" t="s">
        <v>1115</v>
      </c>
      <c r="N66" s="62">
        <f t="shared" si="1"/>
        <v>8</v>
      </c>
      <c r="O66" s="63">
        <f>IF($L$16-L66&lt;=0,$L$16-Table3[[#This Row],[Container finish time from URC (6" default)]]+52,$L$16-L66)</f>
        <v>12</v>
      </c>
      <c r="P66" s="64"/>
      <c r="Q66" s="64"/>
      <c r="R66" s="65"/>
      <c r="S66" s="66" t="s">
        <v>1115</v>
      </c>
    </row>
    <row r="67" spans="1:19" s="2" customFormat="1" ht="19" customHeight="1" x14ac:dyDescent="0.3">
      <c r="A67" s="120"/>
      <c r="B67" s="110">
        <f>A67*Table3[[#This Row],[PPP]]</f>
        <v>0</v>
      </c>
      <c r="C67" s="47"/>
      <c r="D67" s="44">
        <v>50536</v>
      </c>
      <c r="E67" s="40" t="s">
        <v>3</v>
      </c>
      <c r="F67" s="40" t="s">
        <v>142</v>
      </c>
      <c r="G67" s="40" t="s">
        <v>269</v>
      </c>
      <c r="H67" s="27">
        <v>4</v>
      </c>
      <c r="I67" s="27" t="s">
        <v>24</v>
      </c>
      <c r="J67" s="27" t="s">
        <v>1124</v>
      </c>
      <c r="K67" s="27">
        <v>2</v>
      </c>
      <c r="L67" s="27">
        <v>8</v>
      </c>
      <c r="M67" s="27" t="s">
        <v>1115</v>
      </c>
      <c r="N67" s="62">
        <f t="shared" si="1"/>
        <v>8</v>
      </c>
      <c r="O67" s="63">
        <f>IF($L$16-L67&lt;=0,$L$16-Table3[[#This Row],[Container finish time from URC (6" default)]]+52,$L$16-L67)</f>
        <v>12</v>
      </c>
      <c r="P67" s="64"/>
      <c r="Q67" s="64"/>
      <c r="R67" s="65"/>
      <c r="S67" s="66" t="s">
        <v>1115</v>
      </c>
    </row>
    <row r="68" spans="1:19" s="2" customFormat="1" ht="19" customHeight="1" x14ac:dyDescent="0.3">
      <c r="A68" s="120"/>
      <c r="B68" s="110">
        <f>A68*Table3[[#This Row],[PPP]]</f>
        <v>0</v>
      </c>
      <c r="C68" s="47"/>
      <c r="D68" s="44">
        <v>50774</v>
      </c>
      <c r="E68" s="40" t="s">
        <v>3</v>
      </c>
      <c r="F68" s="40" t="s">
        <v>142</v>
      </c>
      <c r="G68" s="40" t="s">
        <v>270</v>
      </c>
      <c r="H68" s="27">
        <v>4</v>
      </c>
      <c r="I68" s="27" t="s">
        <v>24</v>
      </c>
      <c r="J68" s="27" t="s">
        <v>1124</v>
      </c>
      <c r="K68" s="27">
        <v>2</v>
      </c>
      <c r="L68" s="27">
        <v>8</v>
      </c>
      <c r="M68" s="27" t="s">
        <v>1115</v>
      </c>
      <c r="N68" s="62">
        <f t="shared" si="1"/>
        <v>8</v>
      </c>
      <c r="O68" s="63">
        <f>IF($L$16-L68&lt;=0,$L$16-Table3[[#This Row],[Container finish time from URC (6" default)]]+52,$L$16-L68)</f>
        <v>12</v>
      </c>
      <c r="P68" s="64"/>
      <c r="Q68" s="64"/>
      <c r="R68" s="65"/>
      <c r="S68" s="66" t="s">
        <v>1115</v>
      </c>
    </row>
    <row r="69" spans="1:19" s="2" customFormat="1" ht="19" customHeight="1" x14ac:dyDescent="0.3">
      <c r="A69" s="120"/>
      <c r="B69" s="110">
        <f>A69*Table3[[#This Row],[PPP]]</f>
        <v>0</v>
      </c>
      <c r="C69" s="47"/>
      <c r="D69" s="44">
        <v>50708</v>
      </c>
      <c r="E69" s="40" t="s">
        <v>3</v>
      </c>
      <c r="F69" s="40" t="s">
        <v>143</v>
      </c>
      <c r="G69" s="40" t="s">
        <v>271</v>
      </c>
      <c r="H69" s="27">
        <v>4</v>
      </c>
      <c r="I69" s="27" t="s">
        <v>24</v>
      </c>
      <c r="J69" s="27" t="s">
        <v>1124</v>
      </c>
      <c r="K69" s="27">
        <v>2</v>
      </c>
      <c r="L69" s="27">
        <v>8</v>
      </c>
      <c r="M69" s="27" t="s">
        <v>1115</v>
      </c>
      <c r="N69" s="62">
        <f t="shared" si="1"/>
        <v>8</v>
      </c>
      <c r="O69" s="63">
        <f>IF($L$16-L69&lt;=0,$L$16-Table3[[#This Row],[Container finish time from URC (6" default)]]+52,$L$16-L69)</f>
        <v>12</v>
      </c>
      <c r="P69" s="64"/>
      <c r="Q69" s="64"/>
      <c r="R69" s="65"/>
      <c r="S69" s="66" t="s">
        <v>1115</v>
      </c>
    </row>
    <row r="70" spans="1:19" s="2" customFormat="1" ht="19" customHeight="1" x14ac:dyDescent="0.3">
      <c r="A70" s="120"/>
      <c r="B70" s="110">
        <f>A70*Table3[[#This Row],[PPP]]</f>
        <v>0</v>
      </c>
      <c r="C70" s="47"/>
      <c r="D70" s="44">
        <v>50757</v>
      </c>
      <c r="E70" s="40" t="s">
        <v>3</v>
      </c>
      <c r="F70" s="40" t="s">
        <v>143</v>
      </c>
      <c r="G70" s="40" t="s">
        <v>272</v>
      </c>
      <c r="H70" s="27">
        <v>4</v>
      </c>
      <c r="I70" s="27" t="s">
        <v>24</v>
      </c>
      <c r="J70" s="27" t="s">
        <v>1124</v>
      </c>
      <c r="K70" s="27">
        <v>2</v>
      </c>
      <c r="L70" s="27">
        <v>8</v>
      </c>
      <c r="M70" s="27" t="s">
        <v>1115</v>
      </c>
      <c r="N70" s="62">
        <f t="shared" si="1"/>
        <v>8</v>
      </c>
      <c r="O70" s="63">
        <f>IF($L$16-L70&lt;=0,$L$16-Table3[[#This Row],[Container finish time from URC (6" default)]]+52,$L$16-L70)</f>
        <v>12</v>
      </c>
      <c r="P70" s="64"/>
      <c r="Q70" s="64"/>
      <c r="R70" s="65"/>
      <c r="S70" s="66" t="s">
        <v>1115</v>
      </c>
    </row>
    <row r="71" spans="1:19" s="2" customFormat="1" ht="19" customHeight="1" x14ac:dyDescent="0.3">
      <c r="A71" s="120"/>
      <c r="B71" s="110">
        <f>A71*Table3[[#This Row],[PPP]]</f>
        <v>0</v>
      </c>
      <c r="C71" s="47"/>
      <c r="D71" s="44">
        <v>50624</v>
      </c>
      <c r="E71" s="40" t="s">
        <v>3</v>
      </c>
      <c r="F71" s="40" t="s">
        <v>143</v>
      </c>
      <c r="G71" s="40" t="s">
        <v>78</v>
      </c>
      <c r="H71" s="27">
        <v>4</v>
      </c>
      <c r="I71" s="27" t="s">
        <v>24</v>
      </c>
      <c r="J71" s="27" t="s">
        <v>1124</v>
      </c>
      <c r="K71" s="27">
        <v>2</v>
      </c>
      <c r="L71" s="27">
        <v>8</v>
      </c>
      <c r="M71" s="27" t="s">
        <v>1115</v>
      </c>
      <c r="N71" s="62">
        <f t="shared" si="1"/>
        <v>8</v>
      </c>
      <c r="O71" s="63">
        <f>IF($L$16-L71&lt;=0,$L$16-Table3[[#This Row],[Container finish time from URC (6" default)]]+52,$L$16-L71)</f>
        <v>12</v>
      </c>
      <c r="P71" s="64"/>
      <c r="Q71" s="64"/>
      <c r="R71" s="65"/>
      <c r="S71" s="66" t="s">
        <v>1115</v>
      </c>
    </row>
    <row r="72" spans="1:19" s="2" customFormat="1" ht="19" customHeight="1" x14ac:dyDescent="0.3">
      <c r="A72" s="120"/>
      <c r="B72" s="110">
        <f>A72*Table3[[#This Row],[PPP]]</f>
        <v>0</v>
      </c>
      <c r="C72" s="47"/>
      <c r="D72" s="44">
        <v>50717</v>
      </c>
      <c r="E72" s="40" t="s">
        <v>3</v>
      </c>
      <c r="F72" s="40" t="s">
        <v>144</v>
      </c>
      <c r="G72" s="40" t="s">
        <v>273</v>
      </c>
      <c r="H72" s="27">
        <v>4</v>
      </c>
      <c r="I72" s="27" t="s">
        <v>24</v>
      </c>
      <c r="J72" s="27" t="s">
        <v>1124</v>
      </c>
      <c r="K72" s="27">
        <v>2</v>
      </c>
      <c r="L72" s="27">
        <v>8</v>
      </c>
      <c r="M72" s="27" t="s">
        <v>1115</v>
      </c>
      <c r="N72" s="62">
        <f t="shared" si="1"/>
        <v>8</v>
      </c>
      <c r="O72" s="63">
        <f>IF($L$16-L72&lt;=0,$L$16-Table3[[#This Row],[Container finish time from URC (6" default)]]+52,$L$16-L72)</f>
        <v>12</v>
      </c>
      <c r="P72" s="64"/>
      <c r="Q72" s="64"/>
      <c r="R72" s="65"/>
      <c r="S72" s="66" t="s">
        <v>1115</v>
      </c>
    </row>
    <row r="73" spans="1:19" s="2" customFormat="1" ht="19" customHeight="1" x14ac:dyDescent="0.3">
      <c r="A73" s="120"/>
      <c r="B73" s="110">
        <f>A73*Table3[[#This Row],[PPP]]</f>
        <v>0</v>
      </c>
      <c r="C73" s="47"/>
      <c r="D73" s="44">
        <v>50714</v>
      </c>
      <c r="E73" s="40" t="s">
        <v>3</v>
      </c>
      <c r="F73" s="40" t="s">
        <v>144</v>
      </c>
      <c r="G73" s="40" t="s">
        <v>274</v>
      </c>
      <c r="H73" s="27">
        <v>4</v>
      </c>
      <c r="I73" s="27" t="s">
        <v>24</v>
      </c>
      <c r="J73" s="27" t="s">
        <v>1124</v>
      </c>
      <c r="K73" s="27">
        <v>2</v>
      </c>
      <c r="L73" s="27">
        <v>8</v>
      </c>
      <c r="M73" s="27" t="s">
        <v>1115</v>
      </c>
      <c r="N73" s="62">
        <f t="shared" si="1"/>
        <v>8</v>
      </c>
      <c r="O73" s="63">
        <f>IF($L$16-L73&lt;=0,$L$16-Table3[[#This Row],[Container finish time from URC (6" default)]]+52,$L$16-L73)</f>
        <v>12</v>
      </c>
      <c r="P73" s="64"/>
      <c r="Q73" s="64"/>
      <c r="R73" s="65"/>
      <c r="S73" s="66" t="s">
        <v>1115</v>
      </c>
    </row>
    <row r="74" spans="1:19" s="2" customFormat="1" ht="19" customHeight="1" x14ac:dyDescent="0.3">
      <c r="A74" s="120"/>
      <c r="B74" s="110">
        <f>A74*Table3[[#This Row],[PPP]]</f>
        <v>0</v>
      </c>
      <c r="C74" s="47"/>
      <c r="D74" s="44">
        <v>50882</v>
      </c>
      <c r="E74" s="40" t="s">
        <v>3</v>
      </c>
      <c r="F74" s="40" t="s">
        <v>144</v>
      </c>
      <c r="G74" s="40" t="s">
        <v>275</v>
      </c>
      <c r="H74" s="27">
        <v>4</v>
      </c>
      <c r="I74" s="27" t="s">
        <v>24</v>
      </c>
      <c r="J74" s="27" t="s">
        <v>1124</v>
      </c>
      <c r="K74" s="27">
        <v>2</v>
      </c>
      <c r="L74" s="27">
        <v>8</v>
      </c>
      <c r="M74" s="27" t="s">
        <v>1115</v>
      </c>
      <c r="N74" s="62">
        <f t="shared" si="1"/>
        <v>8</v>
      </c>
      <c r="O74" s="63">
        <f>IF($L$16-L74&lt;=0,$L$16-Table3[[#This Row],[Container finish time from URC (6" default)]]+52,$L$16-L74)</f>
        <v>12</v>
      </c>
      <c r="P74" s="64"/>
      <c r="Q74" s="64"/>
      <c r="R74" s="65"/>
      <c r="S74" s="66" t="s">
        <v>1115</v>
      </c>
    </row>
    <row r="75" spans="1:19" s="2" customFormat="1" ht="19" customHeight="1" x14ac:dyDescent="0.3">
      <c r="A75" s="120"/>
      <c r="B75" s="110">
        <f>A75*Table3[[#This Row],[PPP]]</f>
        <v>0</v>
      </c>
      <c r="C75" s="47"/>
      <c r="D75" s="44">
        <v>50716</v>
      </c>
      <c r="E75" s="40" t="s">
        <v>3</v>
      </c>
      <c r="F75" s="40" t="s">
        <v>144</v>
      </c>
      <c r="G75" s="40" t="s">
        <v>276</v>
      </c>
      <c r="H75" s="27">
        <v>4</v>
      </c>
      <c r="I75" s="27" t="s">
        <v>24</v>
      </c>
      <c r="J75" s="27" t="s">
        <v>1124</v>
      </c>
      <c r="K75" s="27">
        <v>2</v>
      </c>
      <c r="L75" s="27">
        <v>8</v>
      </c>
      <c r="M75" s="27" t="s">
        <v>1115</v>
      </c>
      <c r="N75" s="62">
        <f t="shared" si="1"/>
        <v>8</v>
      </c>
      <c r="O75" s="63">
        <f>IF($L$16-L75&lt;=0,$L$16-Table3[[#This Row],[Container finish time from URC (6" default)]]+52,$L$16-L75)</f>
        <v>12</v>
      </c>
      <c r="P75" s="64"/>
      <c r="Q75" s="64"/>
      <c r="R75" s="65"/>
      <c r="S75" s="66" t="s">
        <v>1115</v>
      </c>
    </row>
    <row r="76" spans="1:19" s="2" customFormat="1" ht="19" customHeight="1" x14ac:dyDescent="0.3">
      <c r="A76" s="120"/>
      <c r="B76" s="110">
        <f>A76*Table3[[#This Row],[PPP]]</f>
        <v>0</v>
      </c>
      <c r="C76" s="47"/>
      <c r="D76" s="44">
        <v>50718</v>
      </c>
      <c r="E76" s="40" t="s">
        <v>3</v>
      </c>
      <c r="F76" s="40" t="s">
        <v>144</v>
      </c>
      <c r="G76" s="40" t="s">
        <v>277</v>
      </c>
      <c r="H76" s="27">
        <v>4</v>
      </c>
      <c r="I76" s="27" t="s">
        <v>24</v>
      </c>
      <c r="J76" s="27" t="s">
        <v>1124</v>
      </c>
      <c r="K76" s="27">
        <v>2</v>
      </c>
      <c r="L76" s="27">
        <v>8</v>
      </c>
      <c r="M76" s="27" t="s">
        <v>1115</v>
      </c>
      <c r="N76" s="62">
        <f t="shared" si="1"/>
        <v>8</v>
      </c>
      <c r="O76" s="63">
        <f>IF($L$16-L76&lt;=0,$L$16-Table3[[#This Row],[Container finish time from URC (6" default)]]+52,$L$16-L76)</f>
        <v>12</v>
      </c>
      <c r="P76" s="64"/>
      <c r="Q76" s="64"/>
      <c r="R76" s="65"/>
      <c r="S76" s="66" t="s">
        <v>1115</v>
      </c>
    </row>
    <row r="77" spans="1:19" s="2" customFormat="1" ht="19" customHeight="1" x14ac:dyDescent="0.3">
      <c r="A77" s="120"/>
      <c r="B77" s="110">
        <f>A77*Table3[[#This Row],[PPP]]</f>
        <v>0</v>
      </c>
      <c r="C77" s="47"/>
      <c r="D77" s="44">
        <v>50720</v>
      </c>
      <c r="E77" s="40" t="s">
        <v>3</v>
      </c>
      <c r="F77" s="40" t="s">
        <v>144</v>
      </c>
      <c r="G77" s="40" t="s">
        <v>278</v>
      </c>
      <c r="H77" s="27">
        <v>4</v>
      </c>
      <c r="I77" s="27" t="s">
        <v>24</v>
      </c>
      <c r="J77" s="27" t="s">
        <v>1124</v>
      </c>
      <c r="K77" s="27">
        <v>2</v>
      </c>
      <c r="L77" s="27">
        <v>8</v>
      </c>
      <c r="M77" s="27" t="s">
        <v>1115</v>
      </c>
      <c r="N77" s="62">
        <f t="shared" si="1"/>
        <v>8</v>
      </c>
      <c r="O77" s="63">
        <f>IF($L$16-L77&lt;=0,$L$16-Table3[[#This Row],[Container finish time from URC (6" default)]]+52,$L$16-L77)</f>
        <v>12</v>
      </c>
      <c r="P77" s="64"/>
      <c r="Q77" s="64"/>
      <c r="R77" s="65"/>
      <c r="S77" s="66" t="s">
        <v>1115</v>
      </c>
    </row>
    <row r="78" spans="1:19" s="2" customFormat="1" ht="19" customHeight="1" x14ac:dyDescent="0.3">
      <c r="A78" s="120"/>
      <c r="B78" s="110">
        <f>A78*Table3[[#This Row],[PPP]]</f>
        <v>0</v>
      </c>
      <c r="C78" s="47"/>
      <c r="D78" s="44">
        <v>50721</v>
      </c>
      <c r="E78" s="40" t="s">
        <v>3</v>
      </c>
      <c r="F78" s="40" t="s">
        <v>144</v>
      </c>
      <c r="G78" s="40" t="s">
        <v>279</v>
      </c>
      <c r="H78" s="27">
        <v>4</v>
      </c>
      <c r="I78" s="27" t="s">
        <v>24</v>
      </c>
      <c r="J78" s="27" t="s">
        <v>1124</v>
      </c>
      <c r="K78" s="27">
        <v>2</v>
      </c>
      <c r="L78" s="27">
        <v>8</v>
      </c>
      <c r="M78" s="27" t="s">
        <v>1115</v>
      </c>
      <c r="N78" s="62">
        <f t="shared" si="1"/>
        <v>8</v>
      </c>
      <c r="O78" s="63">
        <f>IF($L$16-L78&lt;=0,$L$16-Table3[[#This Row],[Container finish time from URC (6" default)]]+52,$L$16-L78)</f>
        <v>12</v>
      </c>
      <c r="P78" s="64"/>
      <c r="Q78" s="64"/>
      <c r="R78" s="65"/>
      <c r="S78" s="66" t="s">
        <v>1115</v>
      </c>
    </row>
    <row r="79" spans="1:19" s="2" customFormat="1" ht="19" customHeight="1" x14ac:dyDescent="0.3">
      <c r="A79" s="120"/>
      <c r="B79" s="110">
        <f>A79*Table3[[#This Row],[PPP]]</f>
        <v>0</v>
      </c>
      <c r="C79" s="47"/>
      <c r="D79" s="44">
        <v>50535</v>
      </c>
      <c r="E79" s="40" t="s">
        <v>3</v>
      </c>
      <c r="F79" s="40" t="s">
        <v>145</v>
      </c>
      <c r="G79" s="40" t="s">
        <v>79</v>
      </c>
      <c r="H79" s="27">
        <v>4</v>
      </c>
      <c r="I79" s="27" t="s">
        <v>24</v>
      </c>
      <c r="J79" s="27" t="s">
        <v>1124</v>
      </c>
      <c r="K79" s="27">
        <v>2</v>
      </c>
      <c r="L79" s="27">
        <v>8</v>
      </c>
      <c r="M79" s="27" t="s">
        <v>1115</v>
      </c>
      <c r="N79" s="62">
        <f t="shared" si="1"/>
        <v>8</v>
      </c>
      <c r="O79" s="63">
        <f>IF($L$16-L79&lt;=0,$L$16-Table3[[#This Row],[Container finish time from URC (6" default)]]+52,$L$16-L79)</f>
        <v>12</v>
      </c>
      <c r="P79" s="64"/>
      <c r="Q79" s="64"/>
      <c r="R79" s="65"/>
      <c r="S79" s="66" t="s">
        <v>1115</v>
      </c>
    </row>
    <row r="80" spans="1:19" s="2" customFormat="1" ht="19" customHeight="1" x14ac:dyDescent="0.3">
      <c r="A80" s="120"/>
      <c r="B80" s="110">
        <f>A80*Table3[[#This Row],[PPP]]</f>
        <v>0</v>
      </c>
      <c r="C80" s="47"/>
      <c r="D80" s="44">
        <v>50567</v>
      </c>
      <c r="E80" s="40" t="s">
        <v>3</v>
      </c>
      <c r="F80" s="40" t="s">
        <v>145</v>
      </c>
      <c r="G80" s="40" t="s">
        <v>280</v>
      </c>
      <c r="H80" s="27">
        <v>4</v>
      </c>
      <c r="I80" s="27" t="s">
        <v>24</v>
      </c>
      <c r="J80" s="27" t="s">
        <v>1124</v>
      </c>
      <c r="K80" s="27">
        <v>2</v>
      </c>
      <c r="L80" s="27">
        <v>8</v>
      </c>
      <c r="M80" s="27" t="s">
        <v>1115</v>
      </c>
      <c r="N80" s="62">
        <f t="shared" si="1"/>
        <v>8</v>
      </c>
      <c r="O80" s="63">
        <f>IF($L$16-L80&lt;=0,$L$16-Table3[[#This Row],[Container finish time from URC (6" default)]]+52,$L$16-L80)</f>
        <v>12</v>
      </c>
      <c r="P80" s="64"/>
      <c r="Q80" s="64"/>
      <c r="R80" s="65"/>
      <c r="S80" s="66" t="s">
        <v>1115</v>
      </c>
    </row>
    <row r="81" spans="1:19" s="2" customFormat="1" ht="19" customHeight="1" x14ac:dyDescent="0.3">
      <c r="A81" s="120"/>
      <c r="B81" s="110">
        <f>A81*Table3[[#This Row],[PPP]]</f>
        <v>0</v>
      </c>
      <c r="C81" s="47"/>
      <c r="D81" s="44">
        <v>50531</v>
      </c>
      <c r="E81" s="40" t="s">
        <v>3</v>
      </c>
      <c r="F81" s="40" t="s">
        <v>145</v>
      </c>
      <c r="G81" s="40" t="s">
        <v>281</v>
      </c>
      <c r="H81" s="27">
        <v>4</v>
      </c>
      <c r="I81" s="27" t="s">
        <v>24</v>
      </c>
      <c r="J81" s="27" t="s">
        <v>1124</v>
      </c>
      <c r="K81" s="27">
        <v>2</v>
      </c>
      <c r="L81" s="27">
        <v>8</v>
      </c>
      <c r="M81" s="27" t="s">
        <v>1115</v>
      </c>
      <c r="N81" s="62">
        <f t="shared" si="1"/>
        <v>8</v>
      </c>
      <c r="O81" s="63">
        <f>IF($L$16-L81&lt;=0,$L$16-Table3[[#This Row],[Container finish time from URC (6" default)]]+52,$L$16-L81)</f>
        <v>12</v>
      </c>
      <c r="P81" s="64"/>
      <c r="Q81" s="64"/>
      <c r="R81" s="65"/>
      <c r="S81" s="66" t="s">
        <v>1115</v>
      </c>
    </row>
    <row r="82" spans="1:19" s="2" customFormat="1" ht="19" customHeight="1" x14ac:dyDescent="0.3">
      <c r="A82" s="120"/>
      <c r="B82" s="110">
        <f>A82*Table3[[#This Row],[PPP]]</f>
        <v>0</v>
      </c>
      <c r="C82" s="47"/>
      <c r="D82" s="44">
        <v>50748</v>
      </c>
      <c r="E82" s="40" t="s">
        <v>3</v>
      </c>
      <c r="F82" s="40" t="s">
        <v>145</v>
      </c>
      <c r="G82" s="40" t="s">
        <v>282</v>
      </c>
      <c r="H82" s="27">
        <v>4</v>
      </c>
      <c r="I82" s="27" t="s">
        <v>24</v>
      </c>
      <c r="J82" s="27" t="s">
        <v>1124</v>
      </c>
      <c r="K82" s="27">
        <v>2</v>
      </c>
      <c r="L82" s="27">
        <v>8</v>
      </c>
      <c r="M82" s="27" t="s">
        <v>1115</v>
      </c>
      <c r="N82" s="62">
        <f t="shared" ref="N82:N113" si="2">IF($L$16-L82-H82&lt;=0,$L$16-L82-H82+52,$L$16-L82-H82)</f>
        <v>8</v>
      </c>
      <c r="O82" s="63">
        <f>IF($L$16-L82&lt;=0,$L$16-Table3[[#This Row],[Container finish time from URC (6" default)]]+52,$L$16-L82)</f>
        <v>12</v>
      </c>
      <c r="P82" s="64"/>
      <c r="Q82" s="64"/>
      <c r="R82" s="65"/>
      <c r="S82" s="66" t="s">
        <v>1115</v>
      </c>
    </row>
    <row r="83" spans="1:19" s="2" customFormat="1" ht="19" customHeight="1" x14ac:dyDescent="0.3">
      <c r="A83" s="120"/>
      <c r="B83" s="110">
        <f>A83*Table3[[#This Row],[PPP]]</f>
        <v>0</v>
      </c>
      <c r="C83" s="47"/>
      <c r="D83" s="44">
        <v>50869</v>
      </c>
      <c r="E83" s="40" t="s">
        <v>3</v>
      </c>
      <c r="F83" s="40" t="s">
        <v>146</v>
      </c>
      <c r="G83" s="40" t="s">
        <v>283</v>
      </c>
      <c r="H83" s="27">
        <v>5</v>
      </c>
      <c r="I83" s="27" t="s">
        <v>25</v>
      </c>
      <c r="J83" s="27" t="s">
        <v>1124</v>
      </c>
      <c r="K83" s="27">
        <v>1</v>
      </c>
      <c r="L83" s="27">
        <v>8</v>
      </c>
      <c r="M83" s="27" t="s">
        <v>1115</v>
      </c>
      <c r="N83" s="62">
        <f t="shared" si="2"/>
        <v>7</v>
      </c>
      <c r="O83" s="63">
        <f>IF($L$16-L83&lt;=0,$L$16-Table3[[#This Row],[Container finish time from URC (6" default)]]+52,$L$16-L83)</f>
        <v>12</v>
      </c>
      <c r="P83" s="64"/>
      <c r="Q83" s="64"/>
      <c r="R83" s="65"/>
      <c r="S83" s="66" t="s">
        <v>1115</v>
      </c>
    </row>
    <row r="84" spans="1:19" s="2" customFormat="1" ht="19" customHeight="1" x14ac:dyDescent="0.3">
      <c r="A84" s="120"/>
      <c r="B84" s="110">
        <f>A84*Table3[[#This Row],[PPP]]</f>
        <v>0</v>
      </c>
      <c r="C84" s="48" t="s">
        <v>1000</v>
      </c>
      <c r="D84" s="45">
        <v>50949</v>
      </c>
      <c r="E84" s="37" t="s">
        <v>3</v>
      </c>
      <c r="F84" s="40" t="s">
        <v>1003</v>
      </c>
      <c r="G84" s="40" t="s">
        <v>1004</v>
      </c>
      <c r="H84" s="28">
        <v>5</v>
      </c>
      <c r="I84" s="27" t="s">
        <v>25</v>
      </c>
      <c r="J84" s="27" t="s">
        <v>1124</v>
      </c>
      <c r="K84" s="27">
        <v>1</v>
      </c>
      <c r="L84" s="28">
        <v>8</v>
      </c>
      <c r="M84" s="27" t="s">
        <v>1115</v>
      </c>
      <c r="N84" s="67">
        <f t="shared" si="2"/>
        <v>7</v>
      </c>
      <c r="O84" s="68">
        <f>IF($L$16-L84&lt;=0,$L$16-Table3[[#This Row],[Container finish time from URC (6" default)]]+52,$L$16-L84)</f>
        <v>12</v>
      </c>
      <c r="P84" s="64"/>
      <c r="Q84" s="69"/>
      <c r="R84" s="70"/>
      <c r="S84" s="66" t="s">
        <v>1115</v>
      </c>
    </row>
    <row r="85" spans="1:19" s="2" customFormat="1" ht="19" customHeight="1" x14ac:dyDescent="0.3">
      <c r="A85" s="120"/>
      <c r="B85" s="110">
        <f>A85*Table3[[#This Row],[PPP]]</f>
        <v>0</v>
      </c>
      <c r="C85" s="47"/>
      <c r="D85" s="44">
        <v>50933</v>
      </c>
      <c r="E85" s="40" t="s">
        <v>3</v>
      </c>
      <c r="F85" s="40" t="s">
        <v>146</v>
      </c>
      <c r="G85" s="40" t="s">
        <v>284</v>
      </c>
      <c r="H85" s="27">
        <v>5</v>
      </c>
      <c r="I85" s="27" t="s">
        <v>25</v>
      </c>
      <c r="J85" s="27" t="s">
        <v>1124</v>
      </c>
      <c r="K85" s="27">
        <v>1</v>
      </c>
      <c r="L85" s="27">
        <v>8</v>
      </c>
      <c r="M85" s="27" t="s">
        <v>1115</v>
      </c>
      <c r="N85" s="62">
        <f t="shared" si="2"/>
        <v>7</v>
      </c>
      <c r="O85" s="63">
        <f>IF($L$16-L85&lt;=0,$L$16-Table3[[#This Row],[Container finish time from URC (6" default)]]+52,$L$16-L85)</f>
        <v>12</v>
      </c>
      <c r="P85" s="64"/>
      <c r="Q85" s="64"/>
      <c r="R85" s="65"/>
      <c r="S85" s="66" t="s">
        <v>1115</v>
      </c>
    </row>
    <row r="86" spans="1:19" s="2" customFormat="1" ht="19" customHeight="1" x14ac:dyDescent="0.3">
      <c r="A86" s="120"/>
      <c r="B86" s="110">
        <f>A86*Table3[[#This Row],[PPP]]</f>
        <v>0</v>
      </c>
      <c r="C86" s="47"/>
      <c r="D86" s="44">
        <v>50644</v>
      </c>
      <c r="E86" s="40" t="s">
        <v>3</v>
      </c>
      <c r="F86" s="40" t="s">
        <v>146</v>
      </c>
      <c r="G86" s="40" t="s">
        <v>285</v>
      </c>
      <c r="H86" s="27">
        <v>5</v>
      </c>
      <c r="I86" s="27" t="s">
        <v>25</v>
      </c>
      <c r="J86" s="27" t="s">
        <v>1124</v>
      </c>
      <c r="K86" s="27">
        <v>1</v>
      </c>
      <c r="L86" s="27">
        <v>8</v>
      </c>
      <c r="M86" s="27" t="s">
        <v>1115</v>
      </c>
      <c r="N86" s="62">
        <f t="shared" si="2"/>
        <v>7</v>
      </c>
      <c r="O86" s="63">
        <f>IF($L$16-L86&lt;=0,$L$16-Table3[[#This Row],[Container finish time from URC (6" default)]]+52,$L$16-L86)</f>
        <v>12</v>
      </c>
      <c r="P86" s="64"/>
      <c r="Q86" s="64"/>
      <c r="R86" s="65"/>
      <c r="S86" s="66" t="s">
        <v>1115</v>
      </c>
    </row>
    <row r="87" spans="1:19" s="2" customFormat="1" ht="19" customHeight="1" x14ac:dyDescent="0.3">
      <c r="A87" s="120"/>
      <c r="B87" s="110">
        <f>A87*Table3[[#This Row],[PPP]]</f>
        <v>0</v>
      </c>
      <c r="C87" s="47"/>
      <c r="D87" s="44">
        <v>50935</v>
      </c>
      <c r="E87" s="40" t="s">
        <v>3</v>
      </c>
      <c r="F87" s="40" t="s">
        <v>146</v>
      </c>
      <c r="G87" s="40" t="s">
        <v>286</v>
      </c>
      <c r="H87" s="27">
        <v>5</v>
      </c>
      <c r="I87" s="27" t="s">
        <v>25</v>
      </c>
      <c r="J87" s="27" t="s">
        <v>1124</v>
      </c>
      <c r="K87" s="27">
        <v>1</v>
      </c>
      <c r="L87" s="27">
        <v>8</v>
      </c>
      <c r="M87" s="27" t="s">
        <v>1115</v>
      </c>
      <c r="N87" s="62">
        <f t="shared" si="2"/>
        <v>7</v>
      </c>
      <c r="O87" s="63">
        <f>IF($L$16-L87&lt;=0,$L$16-Table3[[#This Row],[Container finish time from URC (6" default)]]+52,$L$16-L87)</f>
        <v>12</v>
      </c>
      <c r="P87" s="64"/>
      <c r="Q87" s="64"/>
      <c r="R87" s="65"/>
      <c r="S87" s="66" t="s">
        <v>1115</v>
      </c>
    </row>
    <row r="88" spans="1:19" s="2" customFormat="1" ht="19" customHeight="1" x14ac:dyDescent="0.3">
      <c r="A88" s="120"/>
      <c r="B88" s="110">
        <f>A88*Table3[[#This Row],[PPP]]</f>
        <v>0</v>
      </c>
      <c r="C88" s="47"/>
      <c r="D88" s="44">
        <v>50164</v>
      </c>
      <c r="E88" s="40" t="s">
        <v>3</v>
      </c>
      <c r="F88" s="40" t="s">
        <v>146</v>
      </c>
      <c r="G88" s="40" t="s">
        <v>287</v>
      </c>
      <c r="H88" s="27">
        <v>5</v>
      </c>
      <c r="I88" s="27" t="s">
        <v>25</v>
      </c>
      <c r="J88" s="27" t="s">
        <v>1124</v>
      </c>
      <c r="K88" s="27">
        <v>1</v>
      </c>
      <c r="L88" s="27">
        <v>8</v>
      </c>
      <c r="M88" s="27" t="s">
        <v>1115</v>
      </c>
      <c r="N88" s="62">
        <f t="shared" si="2"/>
        <v>7</v>
      </c>
      <c r="O88" s="63">
        <f>IF($L$16-L88&lt;=0,$L$16-Table3[[#This Row],[Container finish time from URC (6" default)]]+52,$L$16-L88)</f>
        <v>12</v>
      </c>
      <c r="P88" s="64"/>
      <c r="Q88" s="64"/>
      <c r="R88" s="65"/>
      <c r="S88" s="66" t="s">
        <v>1115</v>
      </c>
    </row>
    <row r="89" spans="1:19" s="2" customFormat="1" ht="19" customHeight="1" x14ac:dyDescent="0.3">
      <c r="A89" s="120"/>
      <c r="B89" s="110">
        <f>A89*Table3[[#This Row],[PPP]]</f>
        <v>0</v>
      </c>
      <c r="C89" s="47"/>
      <c r="D89" s="44">
        <v>50469</v>
      </c>
      <c r="E89" s="40" t="s">
        <v>3</v>
      </c>
      <c r="F89" s="40" t="s">
        <v>146</v>
      </c>
      <c r="G89" s="40" t="s">
        <v>288</v>
      </c>
      <c r="H89" s="27">
        <v>5</v>
      </c>
      <c r="I89" s="27" t="s">
        <v>25</v>
      </c>
      <c r="J89" s="27" t="s">
        <v>1124</v>
      </c>
      <c r="K89" s="27">
        <v>1</v>
      </c>
      <c r="L89" s="27">
        <v>8</v>
      </c>
      <c r="M89" s="27" t="s">
        <v>1115</v>
      </c>
      <c r="N89" s="62">
        <f t="shared" si="2"/>
        <v>7</v>
      </c>
      <c r="O89" s="63">
        <f>IF($L$16-L89&lt;=0,$L$16-Table3[[#This Row],[Container finish time from URC (6" default)]]+52,$L$16-L89)</f>
        <v>12</v>
      </c>
      <c r="P89" s="64"/>
      <c r="Q89" s="64"/>
      <c r="R89" s="65"/>
      <c r="S89" s="66" t="s">
        <v>1115</v>
      </c>
    </row>
    <row r="90" spans="1:19" s="2" customFormat="1" ht="19" customHeight="1" x14ac:dyDescent="0.3">
      <c r="A90" s="120"/>
      <c r="B90" s="110">
        <f>A90*Table3[[#This Row],[PPP]]</f>
        <v>0</v>
      </c>
      <c r="C90" s="47"/>
      <c r="D90" s="44">
        <v>50642</v>
      </c>
      <c r="E90" s="40" t="s">
        <v>3</v>
      </c>
      <c r="F90" s="40" t="s">
        <v>146</v>
      </c>
      <c r="G90" s="40" t="s">
        <v>289</v>
      </c>
      <c r="H90" s="27">
        <v>5</v>
      </c>
      <c r="I90" s="27" t="s">
        <v>25</v>
      </c>
      <c r="J90" s="27" t="s">
        <v>1124</v>
      </c>
      <c r="K90" s="27">
        <v>1</v>
      </c>
      <c r="L90" s="27">
        <v>8</v>
      </c>
      <c r="M90" s="27" t="s">
        <v>1115</v>
      </c>
      <c r="N90" s="62">
        <f t="shared" si="2"/>
        <v>7</v>
      </c>
      <c r="O90" s="63">
        <f>IF($L$16-L90&lt;=0,$L$16-Table3[[#This Row],[Container finish time from URC (6" default)]]+52,$L$16-L90)</f>
        <v>12</v>
      </c>
      <c r="P90" s="64"/>
      <c r="Q90" s="64"/>
      <c r="R90" s="65"/>
      <c r="S90" s="66" t="s">
        <v>1115</v>
      </c>
    </row>
    <row r="91" spans="1:19" s="2" customFormat="1" ht="19" customHeight="1" x14ac:dyDescent="0.3">
      <c r="A91" s="120"/>
      <c r="B91" s="110">
        <f>A91*Table3[[#This Row],[PPP]]</f>
        <v>0</v>
      </c>
      <c r="C91" s="47"/>
      <c r="D91" s="44">
        <v>50897</v>
      </c>
      <c r="E91" s="40" t="s">
        <v>3</v>
      </c>
      <c r="F91" s="40" t="s">
        <v>146</v>
      </c>
      <c r="G91" s="40" t="s">
        <v>290</v>
      </c>
      <c r="H91" s="27">
        <v>5</v>
      </c>
      <c r="I91" s="27" t="s">
        <v>25</v>
      </c>
      <c r="J91" s="27" t="s">
        <v>1124</v>
      </c>
      <c r="K91" s="27">
        <v>1</v>
      </c>
      <c r="L91" s="27">
        <v>8</v>
      </c>
      <c r="M91" s="27" t="s">
        <v>1115</v>
      </c>
      <c r="N91" s="62">
        <f t="shared" si="2"/>
        <v>7</v>
      </c>
      <c r="O91" s="63">
        <f>IF($L$16-L91&lt;=0,$L$16-Table3[[#This Row],[Container finish time from URC (6" default)]]+52,$L$16-L91)</f>
        <v>12</v>
      </c>
      <c r="P91" s="64"/>
      <c r="Q91" s="64"/>
      <c r="R91" s="65"/>
      <c r="S91" s="66" t="s">
        <v>1115</v>
      </c>
    </row>
    <row r="92" spans="1:19" s="2" customFormat="1" ht="19" customHeight="1" x14ac:dyDescent="0.3">
      <c r="A92" s="120"/>
      <c r="B92" s="110">
        <f>A92*Table3[[#This Row],[PPP]]</f>
        <v>0</v>
      </c>
      <c r="C92" s="47"/>
      <c r="D92" s="44">
        <v>50254</v>
      </c>
      <c r="E92" s="40" t="s">
        <v>3</v>
      </c>
      <c r="F92" s="40" t="s">
        <v>147</v>
      </c>
      <c r="G92" s="40" t="s">
        <v>291</v>
      </c>
      <c r="H92" s="27">
        <v>5</v>
      </c>
      <c r="I92" s="27" t="s">
        <v>24</v>
      </c>
      <c r="J92" s="27" t="s">
        <v>1124</v>
      </c>
      <c r="K92" s="27">
        <v>1</v>
      </c>
      <c r="L92" s="27">
        <v>12</v>
      </c>
      <c r="M92" s="27" t="s">
        <v>1115</v>
      </c>
      <c r="N92" s="62">
        <f t="shared" si="2"/>
        <v>3</v>
      </c>
      <c r="O92" s="63">
        <f>IF($L$16-L92&lt;=0,$L$16-Table3[[#This Row],[Container finish time from URC (6" default)]]+52,$L$16-L92)</f>
        <v>8</v>
      </c>
      <c r="P92" s="64"/>
      <c r="Q92" s="64"/>
      <c r="R92" s="65"/>
      <c r="S92" s="66" t="s">
        <v>1115</v>
      </c>
    </row>
    <row r="93" spans="1:19" s="2" customFormat="1" ht="19" customHeight="1" x14ac:dyDescent="0.3">
      <c r="A93" s="120"/>
      <c r="B93" s="110">
        <f>A93*Table3[[#This Row],[PPP]]</f>
        <v>0</v>
      </c>
      <c r="C93" s="47"/>
      <c r="D93" s="44">
        <v>50251</v>
      </c>
      <c r="E93" s="40" t="s">
        <v>3</v>
      </c>
      <c r="F93" s="40" t="s">
        <v>147</v>
      </c>
      <c r="G93" s="40" t="s">
        <v>292</v>
      </c>
      <c r="H93" s="27">
        <v>5</v>
      </c>
      <c r="I93" s="27" t="s">
        <v>24</v>
      </c>
      <c r="J93" s="27" t="s">
        <v>1124</v>
      </c>
      <c r="K93" s="27">
        <v>1</v>
      </c>
      <c r="L93" s="27">
        <v>12</v>
      </c>
      <c r="M93" s="27" t="s">
        <v>1115</v>
      </c>
      <c r="N93" s="62">
        <f t="shared" si="2"/>
        <v>3</v>
      </c>
      <c r="O93" s="63">
        <f>IF($L$16-L93&lt;=0,$L$16-Table3[[#This Row],[Container finish time from URC (6" default)]]+52,$L$16-L93)</f>
        <v>8</v>
      </c>
      <c r="P93" s="64"/>
      <c r="Q93" s="64"/>
      <c r="R93" s="65"/>
      <c r="S93" s="66" t="s">
        <v>1115</v>
      </c>
    </row>
    <row r="94" spans="1:19" s="2" customFormat="1" ht="19" customHeight="1" x14ac:dyDescent="0.3">
      <c r="A94" s="120"/>
      <c r="B94" s="110">
        <f>A94*Table3[[#This Row],[PPP]]</f>
        <v>0</v>
      </c>
      <c r="C94" s="47"/>
      <c r="D94" s="44">
        <v>50263</v>
      </c>
      <c r="E94" s="40" t="s">
        <v>3</v>
      </c>
      <c r="F94" s="40" t="s">
        <v>147</v>
      </c>
      <c r="G94" s="40" t="s">
        <v>293</v>
      </c>
      <c r="H94" s="27">
        <v>5</v>
      </c>
      <c r="I94" s="27" t="s">
        <v>24</v>
      </c>
      <c r="J94" s="27" t="s">
        <v>1124</v>
      </c>
      <c r="K94" s="27">
        <v>1</v>
      </c>
      <c r="L94" s="27">
        <v>12</v>
      </c>
      <c r="M94" s="27" t="s">
        <v>1115</v>
      </c>
      <c r="N94" s="62">
        <f t="shared" si="2"/>
        <v>3</v>
      </c>
      <c r="O94" s="63">
        <f>IF($L$16-L94&lt;=0,$L$16-Table3[[#This Row],[Container finish time from URC (6" default)]]+52,$L$16-L94)</f>
        <v>8</v>
      </c>
      <c r="P94" s="64"/>
      <c r="Q94" s="64"/>
      <c r="R94" s="65"/>
      <c r="S94" s="66" t="s">
        <v>1115</v>
      </c>
    </row>
    <row r="95" spans="1:19" s="2" customFormat="1" ht="19" customHeight="1" x14ac:dyDescent="0.3">
      <c r="A95" s="120"/>
      <c r="B95" s="110">
        <f>A95*Table3[[#This Row],[PPP]]</f>
        <v>0</v>
      </c>
      <c r="C95" s="47"/>
      <c r="D95" s="44">
        <v>50115</v>
      </c>
      <c r="E95" s="40" t="s">
        <v>3</v>
      </c>
      <c r="F95" s="40" t="s">
        <v>147</v>
      </c>
      <c r="G95" s="40" t="s">
        <v>294</v>
      </c>
      <c r="H95" s="27">
        <v>5</v>
      </c>
      <c r="I95" s="27" t="s">
        <v>24</v>
      </c>
      <c r="J95" s="27" t="s">
        <v>1124</v>
      </c>
      <c r="K95" s="27">
        <v>1</v>
      </c>
      <c r="L95" s="27">
        <v>12</v>
      </c>
      <c r="M95" s="27" t="s">
        <v>1115</v>
      </c>
      <c r="N95" s="62">
        <f t="shared" si="2"/>
        <v>3</v>
      </c>
      <c r="O95" s="63">
        <f>IF($L$16-L95&lt;=0,$L$16-Table3[[#This Row],[Container finish time from URC (6" default)]]+52,$L$16-L95)</f>
        <v>8</v>
      </c>
      <c r="P95" s="64"/>
      <c r="Q95" s="64"/>
      <c r="R95" s="65"/>
      <c r="S95" s="66" t="s">
        <v>1115</v>
      </c>
    </row>
    <row r="96" spans="1:19" s="2" customFormat="1" ht="19" customHeight="1" x14ac:dyDescent="0.3">
      <c r="A96" s="120"/>
      <c r="B96" s="110">
        <f>A96*Table3[[#This Row],[PPP]]</f>
        <v>0</v>
      </c>
      <c r="C96" s="47"/>
      <c r="D96" s="44">
        <v>50405</v>
      </c>
      <c r="E96" s="40" t="s">
        <v>3</v>
      </c>
      <c r="F96" s="40" t="s">
        <v>147</v>
      </c>
      <c r="G96" s="40" t="s">
        <v>295</v>
      </c>
      <c r="H96" s="27">
        <v>5</v>
      </c>
      <c r="I96" s="27" t="s">
        <v>24</v>
      </c>
      <c r="J96" s="27" t="s">
        <v>1124</v>
      </c>
      <c r="K96" s="27">
        <v>1</v>
      </c>
      <c r="L96" s="27">
        <v>12</v>
      </c>
      <c r="M96" s="27" t="s">
        <v>1115</v>
      </c>
      <c r="N96" s="62">
        <f t="shared" si="2"/>
        <v>3</v>
      </c>
      <c r="O96" s="63">
        <f>IF($L$16-L96&lt;=0,$L$16-Table3[[#This Row],[Container finish time from URC (6" default)]]+52,$L$16-L96)</f>
        <v>8</v>
      </c>
      <c r="P96" s="64"/>
      <c r="Q96" s="64"/>
      <c r="R96" s="65"/>
      <c r="S96" s="66" t="s">
        <v>1115</v>
      </c>
    </row>
    <row r="97" spans="1:19" s="2" customFormat="1" ht="19" customHeight="1" x14ac:dyDescent="0.3">
      <c r="A97" s="120"/>
      <c r="B97" s="110">
        <f>A97*Table3[[#This Row],[PPP]]</f>
        <v>0</v>
      </c>
      <c r="C97" s="47"/>
      <c r="D97" s="44">
        <v>50874</v>
      </c>
      <c r="E97" s="40" t="s">
        <v>3</v>
      </c>
      <c r="F97" s="40" t="s">
        <v>148</v>
      </c>
      <c r="G97" s="40" t="s">
        <v>296</v>
      </c>
      <c r="H97" s="27">
        <v>5</v>
      </c>
      <c r="I97" s="27" t="s">
        <v>25</v>
      </c>
      <c r="J97" s="27" t="s">
        <v>1124</v>
      </c>
      <c r="K97" s="27">
        <v>1</v>
      </c>
      <c r="L97" s="27">
        <v>12</v>
      </c>
      <c r="M97" s="27" t="s">
        <v>1115</v>
      </c>
      <c r="N97" s="62">
        <f t="shared" si="2"/>
        <v>3</v>
      </c>
      <c r="O97" s="63">
        <f>IF($L$16-L97&lt;=0,$L$16-Table3[[#This Row],[Container finish time from URC (6" default)]]+52,$L$16-L97)</f>
        <v>8</v>
      </c>
      <c r="P97" s="64"/>
      <c r="Q97" s="64"/>
      <c r="R97" s="65"/>
      <c r="S97" s="66" t="s">
        <v>1115</v>
      </c>
    </row>
    <row r="98" spans="1:19" s="2" customFormat="1" ht="19" customHeight="1" x14ac:dyDescent="0.3">
      <c r="A98" s="120"/>
      <c r="B98" s="110">
        <f>A98*Table3[[#This Row],[PPP]]</f>
        <v>0</v>
      </c>
      <c r="C98" s="47"/>
      <c r="D98" s="44">
        <v>50509</v>
      </c>
      <c r="E98" s="40" t="s">
        <v>3</v>
      </c>
      <c r="F98" s="40" t="s">
        <v>148</v>
      </c>
      <c r="G98" s="40" t="s">
        <v>297</v>
      </c>
      <c r="H98" s="27">
        <v>5</v>
      </c>
      <c r="I98" s="27" t="s">
        <v>25</v>
      </c>
      <c r="J98" s="27" t="s">
        <v>1124</v>
      </c>
      <c r="K98" s="27">
        <v>1</v>
      </c>
      <c r="L98" s="27">
        <v>12</v>
      </c>
      <c r="M98" s="27" t="s">
        <v>1115</v>
      </c>
      <c r="N98" s="62">
        <f t="shared" si="2"/>
        <v>3</v>
      </c>
      <c r="O98" s="63">
        <f>IF($L$16-L98&lt;=0,$L$16-Table3[[#This Row],[Container finish time from URC (6" default)]]+52,$L$16-L98)</f>
        <v>8</v>
      </c>
      <c r="P98" s="64"/>
      <c r="Q98" s="64"/>
      <c r="R98" s="65"/>
      <c r="S98" s="66" t="s">
        <v>1115</v>
      </c>
    </row>
    <row r="99" spans="1:19" s="2" customFormat="1" ht="19" customHeight="1" x14ac:dyDescent="0.3">
      <c r="A99" s="120"/>
      <c r="B99" s="110">
        <f>A99*Table3[[#This Row],[PPP]]</f>
        <v>0</v>
      </c>
      <c r="C99" s="47"/>
      <c r="D99" s="44">
        <v>50501</v>
      </c>
      <c r="E99" s="40" t="s">
        <v>3</v>
      </c>
      <c r="F99" s="40" t="s">
        <v>148</v>
      </c>
      <c r="G99" s="40" t="s">
        <v>298</v>
      </c>
      <c r="H99" s="27">
        <v>5</v>
      </c>
      <c r="I99" s="27" t="s">
        <v>25</v>
      </c>
      <c r="J99" s="27" t="s">
        <v>1124</v>
      </c>
      <c r="K99" s="27">
        <v>1</v>
      </c>
      <c r="L99" s="27">
        <v>12</v>
      </c>
      <c r="M99" s="27" t="s">
        <v>1115</v>
      </c>
      <c r="N99" s="62">
        <f t="shared" si="2"/>
        <v>3</v>
      </c>
      <c r="O99" s="63">
        <f>IF($L$16-L99&lt;=0,$L$16-Table3[[#This Row],[Container finish time from URC (6" default)]]+52,$L$16-L99)</f>
        <v>8</v>
      </c>
      <c r="P99" s="64"/>
      <c r="Q99" s="64"/>
      <c r="R99" s="65"/>
      <c r="S99" s="66" t="s">
        <v>1115</v>
      </c>
    </row>
    <row r="100" spans="1:19" s="2" customFormat="1" ht="19" customHeight="1" x14ac:dyDescent="0.3">
      <c r="A100" s="120"/>
      <c r="B100" s="110">
        <f>A100*Table3[[#This Row],[PPP]]</f>
        <v>0</v>
      </c>
      <c r="C100" s="47"/>
      <c r="D100" s="44">
        <v>50877</v>
      </c>
      <c r="E100" s="40" t="s">
        <v>3</v>
      </c>
      <c r="F100" s="40" t="s">
        <v>148</v>
      </c>
      <c r="G100" s="40" t="s">
        <v>299</v>
      </c>
      <c r="H100" s="27">
        <v>5</v>
      </c>
      <c r="I100" s="27" t="s">
        <v>25</v>
      </c>
      <c r="J100" s="27" t="s">
        <v>1124</v>
      </c>
      <c r="K100" s="27">
        <v>1</v>
      </c>
      <c r="L100" s="27">
        <v>12</v>
      </c>
      <c r="M100" s="27" t="s">
        <v>1115</v>
      </c>
      <c r="N100" s="62">
        <f t="shared" si="2"/>
        <v>3</v>
      </c>
      <c r="O100" s="63">
        <f>IF($L$16-L100&lt;=0,$L$16-Table3[[#This Row],[Container finish time from URC (6" default)]]+52,$L$16-L100)</f>
        <v>8</v>
      </c>
      <c r="P100" s="64"/>
      <c r="Q100" s="64"/>
      <c r="R100" s="65"/>
      <c r="S100" s="66" t="s">
        <v>1115</v>
      </c>
    </row>
    <row r="101" spans="1:19" s="2" customFormat="1" ht="19" customHeight="1" x14ac:dyDescent="0.3">
      <c r="A101" s="120"/>
      <c r="B101" s="110">
        <f>A101*Table3[[#This Row],[PPP]]</f>
        <v>0</v>
      </c>
      <c r="C101" s="47"/>
      <c r="D101" s="44">
        <v>50510</v>
      </c>
      <c r="E101" s="40" t="s">
        <v>3</v>
      </c>
      <c r="F101" s="40" t="s">
        <v>148</v>
      </c>
      <c r="G101" s="40" t="s">
        <v>300</v>
      </c>
      <c r="H101" s="27">
        <v>5</v>
      </c>
      <c r="I101" s="27" t="s">
        <v>25</v>
      </c>
      <c r="J101" s="27" t="s">
        <v>1124</v>
      </c>
      <c r="K101" s="27">
        <v>1</v>
      </c>
      <c r="L101" s="27">
        <v>12</v>
      </c>
      <c r="M101" s="27" t="s">
        <v>1115</v>
      </c>
      <c r="N101" s="62">
        <f t="shared" si="2"/>
        <v>3</v>
      </c>
      <c r="O101" s="63">
        <f>IF($L$16-L101&lt;=0,$L$16-Table3[[#This Row],[Container finish time from URC (6" default)]]+52,$L$16-L101)</f>
        <v>8</v>
      </c>
      <c r="P101" s="64"/>
      <c r="Q101" s="64"/>
      <c r="R101" s="65"/>
      <c r="S101" s="66" t="s">
        <v>1115</v>
      </c>
    </row>
    <row r="102" spans="1:19" s="2" customFormat="1" ht="19" customHeight="1" x14ac:dyDescent="0.3">
      <c r="A102" s="120"/>
      <c r="B102" s="110">
        <f>A102*Table3[[#This Row],[PPP]]</f>
        <v>0</v>
      </c>
      <c r="C102" s="47"/>
      <c r="D102" s="44">
        <v>50502</v>
      </c>
      <c r="E102" s="40" t="s">
        <v>3</v>
      </c>
      <c r="F102" s="40" t="s">
        <v>148</v>
      </c>
      <c r="G102" s="40" t="s">
        <v>301</v>
      </c>
      <c r="H102" s="27">
        <v>5</v>
      </c>
      <c r="I102" s="27" t="s">
        <v>25</v>
      </c>
      <c r="J102" s="27" t="s">
        <v>1124</v>
      </c>
      <c r="K102" s="27">
        <v>1</v>
      </c>
      <c r="L102" s="27">
        <v>12</v>
      </c>
      <c r="M102" s="27" t="s">
        <v>1115</v>
      </c>
      <c r="N102" s="62">
        <f t="shared" si="2"/>
        <v>3</v>
      </c>
      <c r="O102" s="63">
        <f>IF($L$16-L102&lt;=0,$L$16-Table3[[#This Row],[Container finish time from URC (6" default)]]+52,$L$16-L102)</f>
        <v>8</v>
      </c>
      <c r="P102" s="64"/>
      <c r="Q102" s="64"/>
      <c r="R102" s="65"/>
      <c r="S102" s="66" t="s">
        <v>1115</v>
      </c>
    </row>
    <row r="103" spans="1:19" s="2" customFormat="1" ht="19" customHeight="1" x14ac:dyDescent="0.3">
      <c r="A103" s="120"/>
      <c r="B103" s="110">
        <f>A103*Table3[[#This Row],[PPP]]</f>
        <v>0</v>
      </c>
      <c r="C103" s="47"/>
      <c r="D103" s="44">
        <v>50504</v>
      </c>
      <c r="E103" s="40" t="s">
        <v>3</v>
      </c>
      <c r="F103" s="40" t="s">
        <v>148</v>
      </c>
      <c r="G103" s="40" t="s">
        <v>302</v>
      </c>
      <c r="H103" s="27">
        <v>5</v>
      </c>
      <c r="I103" s="27" t="s">
        <v>25</v>
      </c>
      <c r="J103" s="27" t="s">
        <v>1124</v>
      </c>
      <c r="K103" s="27">
        <v>1</v>
      </c>
      <c r="L103" s="27">
        <v>12</v>
      </c>
      <c r="M103" s="27" t="s">
        <v>1115</v>
      </c>
      <c r="N103" s="62">
        <f t="shared" si="2"/>
        <v>3</v>
      </c>
      <c r="O103" s="63">
        <f>IF($L$16-L103&lt;=0,$L$16-Table3[[#This Row],[Container finish time from URC (6" default)]]+52,$L$16-L103)</f>
        <v>8</v>
      </c>
      <c r="P103" s="64"/>
      <c r="Q103" s="64"/>
      <c r="R103" s="65"/>
      <c r="S103" s="66" t="s">
        <v>1115</v>
      </c>
    </row>
    <row r="104" spans="1:19" s="2" customFormat="1" ht="19" customHeight="1" x14ac:dyDescent="0.3">
      <c r="A104" s="120"/>
      <c r="B104" s="110">
        <f>A104*Table3[[#This Row],[PPP]]</f>
        <v>0</v>
      </c>
      <c r="C104" s="47"/>
      <c r="D104" s="44">
        <v>50876</v>
      </c>
      <c r="E104" s="40" t="s">
        <v>3</v>
      </c>
      <c r="F104" s="40" t="s">
        <v>148</v>
      </c>
      <c r="G104" s="40" t="s">
        <v>303</v>
      </c>
      <c r="H104" s="27">
        <v>5</v>
      </c>
      <c r="I104" s="27" t="s">
        <v>25</v>
      </c>
      <c r="J104" s="27" t="s">
        <v>1124</v>
      </c>
      <c r="K104" s="27">
        <v>1</v>
      </c>
      <c r="L104" s="27">
        <v>12</v>
      </c>
      <c r="M104" s="27" t="s">
        <v>1115</v>
      </c>
      <c r="N104" s="62">
        <f t="shared" si="2"/>
        <v>3</v>
      </c>
      <c r="O104" s="63">
        <f>IF($L$16-L104&lt;=0,$L$16-Table3[[#This Row],[Container finish time from URC (6" default)]]+52,$L$16-L104)</f>
        <v>8</v>
      </c>
      <c r="P104" s="64"/>
      <c r="Q104" s="64"/>
      <c r="R104" s="65"/>
      <c r="S104" s="66" t="s">
        <v>1115</v>
      </c>
    </row>
    <row r="105" spans="1:19" s="2" customFormat="1" ht="19" customHeight="1" x14ac:dyDescent="0.3">
      <c r="A105" s="120"/>
      <c r="B105" s="110">
        <f>A105*Table3[[#This Row],[PPP]]</f>
        <v>0</v>
      </c>
      <c r="C105" s="47"/>
      <c r="D105" s="44">
        <v>50511</v>
      </c>
      <c r="E105" s="40" t="s">
        <v>3</v>
      </c>
      <c r="F105" s="40" t="s">
        <v>148</v>
      </c>
      <c r="G105" s="40" t="s">
        <v>304</v>
      </c>
      <c r="H105" s="27">
        <v>5</v>
      </c>
      <c r="I105" s="27" t="s">
        <v>25</v>
      </c>
      <c r="J105" s="27" t="s">
        <v>1124</v>
      </c>
      <c r="K105" s="27">
        <v>1</v>
      </c>
      <c r="L105" s="27">
        <v>12</v>
      </c>
      <c r="M105" s="27" t="s">
        <v>1115</v>
      </c>
      <c r="N105" s="62">
        <f t="shared" si="2"/>
        <v>3</v>
      </c>
      <c r="O105" s="63">
        <f>IF($L$16-L105&lt;=0,$L$16-Table3[[#This Row],[Container finish time from URC (6" default)]]+52,$L$16-L105)</f>
        <v>8</v>
      </c>
      <c r="P105" s="64"/>
      <c r="Q105" s="64"/>
      <c r="R105" s="65"/>
      <c r="S105" s="66" t="s">
        <v>1115</v>
      </c>
    </row>
    <row r="106" spans="1:19" s="2" customFormat="1" ht="19" customHeight="1" x14ac:dyDescent="0.3">
      <c r="A106" s="120"/>
      <c r="B106" s="110">
        <f>A106*Table3[[#This Row],[PPP]]</f>
        <v>0</v>
      </c>
      <c r="C106" s="47"/>
      <c r="D106" s="44">
        <v>50507</v>
      </c>
      <c r="E106" s="40" t="s">
        <v>3</v>
      </c>
      <c r="F106" s="40" t="s">
        <v>148</v>
      </c>
      <c r="G106" s="40" t="s">
        <v>305</v>
      </c>
      <c r="H106" s="27">
        <v>5</v>
      </c>
      <c r="I106" s="27" t="s">
        <v>25</v>
      </c>
      <c r="J106" s="27" t="s">
        <v>1124</v>
      </c>
      <c r="K106" s="27">
        <v>1</v>
      </c>
      <c r="L106" s="27">
        <v>12</v>
      </c>
      <c r="M106" s="27" t="s">
        <v>1115</v>
      </c>
      <c r="N106" s="62">
        <f t="shared" si="2"/>
        <v>3</v>
      </c>
      <c r="O106" s="63">
        <f>IF($L$16-L106&lt;=0,$L$16-Table3[[#This Row],[Container finish time from URC (6" default)]]+52,$L$16-L106)</f>
        <v>8</v>
      </c>
      <c r="P106" s="64"/>
      <c r="Q106" s="64"/>
      <c r="R106" s="65"/>
      <c r="S106" s="66" t="s">
        <v>1115</v>
      </c>
    </row>
    <row r="107" spans="1:19" s="2" customFormat="1" ht="19" customHeight="1" x14ac:dyDescent="0.3">
      <c r="A107" s="120"/>
      <c r="B107" s="110">
        <f>A107*Table3[[#This Row],[PPP]]</f>
        <v>0</v>
      </c>
      <c r="C107" s="47"/>
      <c r="D107" s="44">
        <v>50875</v>
      </c>
      <c r="E107" s="40" t="s">
        <v>3</v>
      </c>
      <c r="F107" s="40" t="s">
        <v>148</v>
      </c>
      <c r="G107" s="40" t="s">
        <v>306</v>
      </c>
      <c r="H107" s="27">
        <v>5</v>
      </c>
      <c r="I107" s="27" t="s">
        <v>25</v>
      </c>
      <c r="J107" s="27" t="s">
        <v>1124</v>
      </c>
      <c r="K107" s="27">
        <v>1</v>
      </c>
      <c r="L107" s="27">
        <v>12</v>
      </c>
      <c r="M107" s="27" t="s">
        <v>1115</v>
      </c>
      <c r="N107" s="62">
        <f t="shared" si="2"/>
        <v>3</v>
      </c>
      <c r="O107" s="63">
        <f>IF($L$16-L107&lt;=0,$L$16-Table3[[#This Row],[Container finish time from URC (6" default)]]+52,$L$16-L107)</f>
        <v>8</v>
      </c>
      <c r="P107" s="64"/>
      <c r="Q107" s="64"/>
      <c r="R107" s="65"/>
      <c r="S107" s="66" t="s">
        <v>1115</v>
      </c>
    </row>
    <row r="108" spans="1:19" s="2" customFormat="1" ht="19" customHeight="1" x14ac:dyDescent="0.3">
      <c r="A108" s="120"/>
      <c r="B108" s="110">
        <f>A108*Table3[[#This Row],[PPP]]</f>
        <v>0</v>
      </c>
      <c r="C108" s="47"/>
      <c r="D108" s="44">
        <v>74543</v>
      </c>
      <c r="E108" s="40" t="s">
        <v>98</v>
      </c>
      <c r="F108" s="40" t="s">
        <v>149</v>
      </c>
      <c r="G108" s="40" t="s">
        <v>58</v>
      </c>
      <c r="H108" s="27">
        <v>4</v>
      </c>
      <c r="I108" s="27">
        <v>3</v>
      </c>
      <c r="J108" s="27" t="s">
        <v>1124</v>
      </c>
      <c r="K108" s="27">
        <v>2</v>
      </c>
      <c r="L108" s="27">
        <v>7</v>
      </c>
      <c r="M108" s="27" t="s">
        <v>1115</v>
      </c>
      <c r="N108" s="62">
        <f t="shared" si="2"/>
        <v>9</v>
      </c>
      <c r="O108" s="63">
        <f>IF($L$16-L108&lt;=0,$L$16-Table3[[#This Row],[Container finish time from URC (6" default)]]+52,$L$16-L108)</f>
        <v>13</v>
      </c>
      <c r="P108" s="64"/>
      <c r="Q108" s="64"/>
      <c r="R108" s="65"/>
      <c r="S108" s="66" t="s">
        <v>1115</v>
      </c>
    </row>
    <row r="109" spans="1:19" s="2" customFormat="1" ht="19" customHeight="1" x14ac:dyDescent="0.3">
      <c r="A109" s="120"/>
      <c r="B109" s="110">
        <f>A109*Table3[[#This Row],[PPP]]</f>
        <v>0</v>
      </c>
      <c r="C109" s="47"/>
      <c r="D109" s="44">
        <v>70514</v>
      </c>
      <c r="E109" s="40" t="s">
        <v>98</v>
      </c>
      <c r="F109" s="40" t="s">
        <v>149</v>
      </c>
      <c r="G109" s="40" t="s">
        <v>307</v>
      </c>
      <c r="H109" s="27">
        <v>4</v>
      </c>
      <c r="I109" s="27">
        <v>3</v>
      </c>
      <c r="J109" s="27" t="s">
        <v>1124</v>
      </c>
      <c r="K109" s="27">
        <v>2</v>
      </c>
      <c r="L109" s="27">
        <v>7</v>
      </c>
      <c r="M109" s="27" t="s">
        <v>1115</v>
      </c>
      <c r="N109" s="62">
        <f t="shared" si="2"/>
        <v>9</v>
      </c>
      <c r="O109" s="63">
        <f>IF($L$16-L109&lt;=0,$L$16-Table3[[#This Row],[Container finish time from URC (6" default)]]+52,$L$16-L109)</f>
        <v>13</v>
      </c>
      <c r="P109" s="64"/>
      <c r="Q109" s="64"/>
      <c r="R109" s="65"/>
      <c r="S109" s="66" t="s">
        <v>1115</v>
      </c>
    </row>
    <row r="110" spans="1:19" s="2" customFormat="1" ht="19" customHeight="1" x14ac:dyDescent="0.3">
      <c r="A110" s="120"/>
      <c r="B110" s="110">
        <f>A110*Table3[[#This Row],[PPP]]</f>
        <v>0</v>
      </c>
      <c r="C110" s="47"/>
      <c r="D110" s="44">
        <v>70575</v>
      </c>
      <c r="E110" s="40" t="s">
        <v>98</v>
      </c>
      <c r="F110" s="40" t="s">
        <v>150</v>
      </c>
      <c r="G110" s="40" t="s">
        <v>308</v>
      </c>
      <c r="H110" s="27">
        <v>4</v>
      </c>
      <c r="I110" s="27">
        <v>3</v>
      </c>
      <c r="J110" s="27" t="s">
        <v>1124</v>
      </c>
      <c r="K110" s="27">
        <v>2</v>
      </c>
      <c r="L110" s="27">
        <v>7</v>
      </c>
      <c r="M110" s="27" t="s">
        <v>1115</v>
      </c>
      <c r="N110" s="62">
        <f t="shared" si="2"/>
        <v>9</v>
      </c>
      <c r="O110" s="63">
        <f>IF($L$16-L110&lt;=0,$L$16-Table3[[#This Row],[Container finish time from URC (6" default)]]+52,$L$16-L110)</f>
        <v>13</v>
      </c>
      <c r="P110" s="64"/>
      <c r="Q110" s="64"/>
      <c r="R110" s="65"/>
      <c r="S110" s="66" t="s">
        <v>1115</v>
      </c>
    </row>
    <row r="111" spans="1:19" s="2" customFormat="1" ht="19" customHeight="1" x14ac:dyDescent="0.3">
      <c r="A111" s="120"/>
      <c r="B111" s="110">
        <f>A111*Table3[[#This Row],[PPP]]</f>
        <v>0</v>
      </c>
      <c r="C111" s="47"/>
      <c r="D111" s="44">
        <v>70594</v>
      </c>
      <c r="E111" s="40" t="s">
        <v>98</v>
      </c>
      <c r="F111" s="40" t="s">
        <v>150</v>
      </c>
      <c r="G111" s="40" t="s">
        <v>22</v>
      </c>
      <c r="H111" s="27">
        <v>4</v>
      </c>
      <c r="I111" s="27">
        <v>3</v>
      </c>
      <c r="J111" s="27" t="s">
        <v>1124</v>
      </c>
      <c r="K111" s="27">
        <v>2</v>
      </c>
      <c r="L111" s="27">
        <v>7</v>
      </c>
      <c r="M111" s="27" t="s">
        <v>1115</v>
      </c>
      <c r="N111" s="62">
        <f t="shared" si="2"/>
        <v>9</v>
      </c>
      <c r="O111" s="63">
        <f>IF($L$16-L111&lt;=0,$L$16-Table3[[#This Row],[Container finish time from URC (6" default)]]+52,$L$16-L111)</f>
        <v>13</v>
      </c>
      <c r="P111" s="64"/>
      <c r="Q111" s="64"/>
      <c r="R111" s="65"/>
      <c r="S111" s="66" t="s">
        <v>1115</v>
      </c>
    </row>
    <row r="112" spans="1:19" s="2" customFormat="1" ht="19" customHeight="1" x14ac:dyDescent="0.3">
      <c r="A112" s="120"/>
      <c r="B112" s="110">
        <f>A112*Table3[[#This Row],[PPP]]</f>
        <v>0</v>
      </c>
      <c r="C112" s="48" t="s">
        <v>1000</v>
      </c>
      <c r="D112" s="45">
        <v>74502</v>
      </c>
      <c r="E112" s="40" t="s">
        <v>98</v>
      </c>
      <c r="F112" s="40" t="s">
        <v>150</v>
      </c>
      <c r="G112" s="40" t="s">
        <v>1005</v>
      </c>
      <c r="H112" s="28">
        <v>4</v>
      </c>
      <c r="I112" s="28">
        <v>3</v>
      </c>
      <c r="J112" s="27" t="s">
        <v>1124</v>
      </c>
      <c r="K112" s="28">
        <v>2</v>
      </c>
      <c r="L112" s="28">
        <v>7</v>
      </c>
      <c r="M112" s="27" t="s">
        <v>1115</v>
      </c>
      <c r="N112" s="67">
        <f t="shared" si="2"/>
        <v>9</v>
      </c>
      <c r="O112" s="68">
        <f>IF($L$16-L112&lt;=0,$L$16-Table3[[#This Row],[Container finish time from URC (6" default)]]+52,$L$16-L112)</f>
        <v>13</v>
      </c>
      <c r="P112" s="64"/>
      <c r="Q112" s="69"/>
      <c r="R112" s="70"/>
      <c r="S112" s="66" t="s">
        <v>1115</v>
      </c>
    </row>
    <row r="113" spans="1:19" s="2" customFormat="1" ht="19" customHeight="1" x14ac:dyDescent="0.3">
      <c r="A113" s="120"/>
      <c r="B113" s="110">
        <f>A113*Table3[[#This Row],[PPP]]</f>
        <v>0</v>
      </c>
      <c r="C113" s="47"/>
      <c r="D113" s="44">
        <v>70579</v>
      </c>
      <c r="E113" s="40" t="s">
        <v>98</v>
      </c>
      <c r="F113" s="40" t="s">
        <v>150</v>
      </c>
      <c r="G113" s="40" t="s">
        <v>309</v>
      </c>
      <c r="H113" s="27">
        <v>4</v>
      </c>
      <c r="I113" s="27">
        <v>3</v>
      </c>
      <c r="J113" s="27" t="s">
        <v>1124</v>
      </c>
      <c r="K113" s="27">
        <v>2</v>
      </c>
      <c r="L113" s="27">
        <v>7</v>
      </c>
      <c r="M113" s="27" t="s">
        <v>1115</v>
      </c>
      <c r="N113" s="62">
        <f t="shared" si="2"/>
        <v>9</v>
      </c>
      <c r="O113" s="63">
        <f>IF($L$16-L113&lt;=0,$L$16-Table3[[#This Row],[Container finish time from URC (6" default)]]+52,$L$16-L113)</f>
        <v>13</v>
      </c>
      <c r="P113" s="64"/>
      <c r="Q113" s="64"/>
      <c r="R113" s="65"/>
      <c r="S113" s="66" t="s">
        <v>1115</v>
      </c>
    </row>
    <row r="114" spans="1:19" s="2" customFormat="1" ht="19" customHeight="1" x14ac:dyDescent="0.3">
      <c r="A114" s="120"/>
      <c r="B114" s="110">
        <f>A114*Table3[[#This Row],[PPP]]</f>
        <v>0</v>
      </c>
      <c r="C114" s="47"/>
      <c r="D114" s="44">
        <v>43735</v>
      </c>
      <c r="E114" s="40" t="s">
        <v>4</v>
      </c>
      <c r="F114" s="40" t="s">
        <v>151</v>
      </c>
      <c r="G114" s="40" t="s">
        <v>310</v>
      </c>
      <c r="H114" s="27">
        <v>4</v>
      </c>
      <c r="I114" s="27">
        <v>3</v>
      </c>
      <c r="J114" s="27" t="s">
        <v>1124</v>
      </c>
      <c r="K114" s="27">
        <v>1</v>
      </c>
      <c r="L114" s="27">
        <v>8</v>
      </c>
      <c r="M114" s="27" t="s">
        <v>1115</v>
      </c>
      <c r="N114" s="62">
        <f t="shared" ref="N114:N145" si="3">IF($L$16-L114-H114&lt;=0,$L$16-L114-H114+52,$L$16-L114-H114)</f>
        <v>8</v>
      </c>
      <c r="O114" s="63">
        <f>IF($L$16-L114&lt;=0,$L$16-Table3[[#This Row],[Container finish time from URC (6" default)]]+52,$L$16-L114)</f>
        <v>12</v>
      </c>
      <c r="P114" s="64"/>
      <c r="Q114" s="64"/>
      <c r="R114" s="65"/>
      <c r="S114" s="66" t="s">
        <v>1115</v>
      </c>
    </row>
    <row r="115" spans="1:19" s="2" customFormat="1" ht="19" customHeight="1" x14ac:dyDescent="0.3">
      <c r="A115" s="120"/>
      <c r="B115" s="110">
        <f>A115*Table3[[#This Row],[PPP]]</f>
        <v>0</v>
      </c>
      <c r="C115" s="47"/>
      <c r="D115" s="44">
        <v>43745</v>
      </c>
      <c r="E115" s="40" t="s">
        <v>4</v>
      </c>
      <c r="F115" s="40" t="s">
        <v>151</v>
      </c>
      <c r="G115" s="40" t="s">
        <v>311</v>
      </c>
      <c r="H115" s="27">
        <v>4</v>
      </c>
      <c r="I115" s="27">
        <v>3</v>
      </c>
      <c r="J115" s="27" t="s">
        <v>1124</v>
      </c>
      <c r="K115" s="27">
        <v>1</v>
      </c>
      <c r="L115" s="27">
        <v>8</v>
      </c>
      <c r="M115" s="27" t="s">
        <v>1115</v>
      </c>
      <c r="N115" s="62">
        <f t="shared" si="3"/>
        <v>8</v>
      </c>
      <c r="O115" s="63">
        <f>IF($L$16-L115&lt;=0,$L$16-Table3[[#This Row],[Container finish time from URC (6" default)]]+52,$L$16-L115)</f>
        <v>12</v>
      </c>
      <c r="P115" s="64"/>
      <c r="Q115" s="64"/>
      <c r="R115" s="65"/>
      <c r="S115" s="66" t="s">
        <v>1115</v>
      </c>
    </row>
    <row r="116" spans="1:19" s="2" customFormat="1" ht="19" customHeight="1" x14ac:dyDescent="0.3">
      <c r="A116" s="120"/>
      <c r="B116" s="110">
        <f>A116*Table3[[#This Row],[PPP]]</f>
        <v>0</v>
      </c>
      <c r="C116" s="47"/>
      <c r="D116" s="44">
        <v>43963</v>
      </c>
      <c r="E116" s="40" t="s">
        <v>4</v>
      </c>
      <c r="F116" s="40" t="s">
        <v>151</v>
      </c>
      <c r="G116" s="40" t="s">
        <v>312</v>
      </c>
      <c r="H116" s="27">
        <v>4</v>
      </c>
      <c r="I116" s="27">
        <v>3</v>
      </c>
      <c r="J116" s="27" t="s">
        <v>1124</v>
      </c>
      <c r="K116" s="27">
        <v>1</v>
      </c>
      <c r="L116" s="27">
        <v>8</v>
      </c>
      <c r="M116" s="27" t="s">
        <v>1115</v>
      </c>
      <c r="N116" s="62">
        <f t="shared" si="3"/>
        <v>8</v>
      </c>
      <c r="O116" s="63">
        <f>IF($L$16-L116&lt;=0,$L$16-Table3[[#This Row],[Container finish time from URC (6" default)]]+52,$L$16-L116)</f>
        <v>12</v>
      </c>
      <c r="P116" s="64"/>
      <c r="Q116" s="64"/>
      <c r="R116" s="65"/>
      <c r="S116" s="66" t="s">
        <v>1115</v>
      </c>
    </row>
    <row r="117" spans="1:19" s="2" customFormat="1" ht="19" customHeight="1" x14ac:dyDescent="0.3">
      <c r="A117" s="120"/>
      <c r="B117" s="110">
        <f>A117*Table3[[#This Row],[PPP]]</f>
        <v>0</v>
      </c>
      <c r="C117" s="47"/>
      <c r="D117" s="44">
        <v>43208</v>
      </c>
      <c r="E117" s="40" t="s">
        <v>4</v>
      </c>
      <c r="F117" s="40" t="s">
        <v>151</v>
      </c>
      <c r="G117" s="40" t="s">
        <v>313</v>
      </c>
      <c r="H117" s="27">
        <v>4</v>
      </c>
      <c r="I117" s="27">
        <v>3</v>
      </c>
      <c r="J117" s="27" t="s">
        <v>1124</v>
      </c>
      <c r="K117" s="27">
        <v>1</v>
      </c>
      <c r="L117" s="27">
        <v>8</v>
      </c>
      <c r="M117" s="27" t="s">
        <v>1115</v>
      </c>
      <c r="N117" s="62">
        <f t="shared" si="3"/>
        <v>8</v>
      </c>
      <c r="O117" s="63">
        <f>IF($L$16-L117&lt;=0,$L$16-Table3[[#This Row],[Container finish time from URC (6" default)]]+52,$L$16-L117)</f>
        <v>12</v>
      </c>
      <c r="P117" s="64"/>
      <c r="Q117" s="64"/>
      <c r="R117" s="65"/>
      <c r="S117" s="66" t="s">
        <v>1115</v>
      </c>
    </row>
    <row r="118" spans="1:19" s="2" customFormat="1" ht="19" customHeight="1" x14ac:dyDescent="0.3">
      <c r="A118" s="120"/>
      <c r="B118" s="110">
        <f>A118*Table3[[#This Row],[PPP]]</f>
        <v>0</v>
      </c>
      <c r="C118" s="47"/>
      <c r="D118" s="44">
        <v>43122</v>
      </c>
      <c r="E118" s="40" t="s">
        <v>4</v>
      </c>
      <c r="F118" s="40" t="s">
        <v>151</v>
      </c>
      <c r="G118" s="40" t="s">
        <v>314</v>
      </c>
      <c r="H118" s="27">
        <v>4</v>
      </c>
      <c r="I118" s="27">
        <v>3</v>
      </c>
      <c r="J118" s="27" t="s">
        <v>1124</v>
      </c>
      <c r="K118" s="27">
        <v>1</v>
      </c>
      <c r="L118" s="27">
        <v>8</v>
      </c>
      <c r="M118" s="27" t="s">
        <v>1115</v>
      </c>
      <c r="N118" s="62">
        <f t="shared" si="3"/>
        <v>8</v>
      </c>
      <c r="O118" s="63">
        <f>IF($L$16-L118&lt;=0,$L$16-Table3[[#This Row],[Container finish time from URC (6" default)]]+52,$L$16-L118)</f>
        <v>12</v>
      </c>
      <c r="P118" s="64"/>
      <c r="Q118" s="64"/>
      <c r="R118" s="65"/>
      <c r="S118" s="66" t="s">
        <v>1115</v>
      </c>
    </row>
    <row r="119" spans="1:19" s="2" customFormat="1" ht="19" customHeight="1" x14ac:dyDescent="0.3">
      <c r="A119" s="120"/>
      <c r="B119" s="110">
        <f>A119*Table3[[#This Row],[PPP]]</f>
        <v>0</v>
      </c>
      <c r="C119" s="47"/>
      <c r="D119" s="44">
        <v>43731</v>
      </c>
      <c r="E119" s="40" t="s">
        <v>4</v>
      </c>
      <c r="F119" s="40" t="s">
        <v>151</v>
      </c>
      <c r="G119" s="40" t="s">
        <v>315</v>
      </c>
      <c r="H119" s="27">
        <v>4</v>
      </c>
      <c r="I119" s="27">
        <v>3</v>
      </c>
      <c r="J119" s="27" t="s">
        <v>1124</v>
      </c>
      <c r="K119" s="27">
        <v>1</v>
      </c>
      <c r="L119" s="27">
        <v>8</v>
      </c>
      <c r="M119" s="27" t="s">
        <v>1115</v>
      </c>
      <c r="N119" s="62">
        <f t="shared" si="3"/>
        <v>8</v>
      </c>
      <c r="O119" s="63">
        <f>IF($L$16-L119&lt;=0,$L$16-Table3[[#This Row],[Container finish time from URC (6" default)]]+52,$L$16-L119)</f>
        <v>12</v>
      </c>
      <c r="P119" s="64"/>
      <c r="Q119" s="64"/>
      <c r="R119" s="65"/>
      <c r="S119" s="66" t="s">
        <v>1115</v>
      </c>
    </row>
    <row r="120" spans="1:19" s="2" customFormat="1" ht="19" customHeight="1" x14ac:dyDescent="0.3">
      <c r="A120" s="120"/>
      <c r="B120" s="110">
        <f>A120*Table3[[#This Row],[PPP]]</f>
        <v>0</v>
      </c>
      <c r="C120" s="47"/>
      <c r="D120" s="44">
        <v>43281</v>
      </c>
      <c r="E120" s="40" t="s">
        <v>4</v>
      </c>
      <c r="F120" s="40" t="s">
        <v>151</v>
      </c>
      <c r="G120" s="40" t="s">
        <v>316</v>
      </c>
      <c r="H120" s="27">
        <v>4</v>
      </c>
      <c r="I120" s="27">
        <v>3</v>
      </c>
      <c r="J120" s="27" t="s">
        <v>1124</v>
      </c>
      <c r="K120" s="27">
        <v>1</v>
      </c>
      <c r="L120" s="27">
        <v>8</v>
      </c>
      <c r="M120" s="27" t="s">
        <v>1115</v>
      </c>
      <c r="N120" s="62">
        <f t="shared" si="3"/>
        <v>8</v>
      </c>
      <c r="O120" s="63">
        <f>IF($L$16-L120&lt;=0,$L$16-Table3[[#This Row],[Container finish time from URC (6" default)]]+52,$L$16-L120)</f>
        <v>12</v>
      </c>
      <c r="P120" s="64"/>
      <c r="Q120" s="64"/>
      <c r="R120" s="65"/>
      <c r="S120" s="66" t="s">
        <v>1115</v>
      </c>
    </row>
    <row r="121" spans="1:19" s="2" customFormat="1" ht="19" customHeight="1" x14ac:dyDescent="0.3">
      <c r="A121" s="120"/>
      <c r="B121" s="110">
        <f>A121*Table3[[#This Row],[PPP]]</f>
        <v>0</v>
      </c>
      <c r="C121" s="47"/>
      <c r="D121" s="44">
        <v>43128</v>
      </c>
      <c r="E121" s="40" t="s">
        <v>4</v>
      </c>
      <c r="F121" s="40" t="s">
        <v>151</v>
      </c>
      <c r="G121" s="40" t="s">
        <v>317</v>
      </c>
      <c r="H121" s="27">
        <v>4</v>
      </c>
      <c r="I121" s="27">
        <v>3</v>
      </c>
      <c r="J121" s="27" t="s">
        <v>1124</v>
      </c>
      <c r="K121" s="27">
        <v>1</v>
      </c>
      <c r="L121" s="27">
        <v>8</v>
      </c>
      <c r="M121" s="27" t="s">
        <v>1115</v>
      </c>
      <c r="N121" s="62">
        <f t="shared" si="3"/>
        <v>8</v>
      </c>
      <c r="O121" s="63">
        <f>IF($L$16-L121&lt;=0,$L$16-Table3[[#This Row],[Container finish time from URC (6" default)]]+52,$L$16-L121)</f>
        <v>12</v>
      </c>
      <c r="P121" s="64"/>
      <c r="Q121" s="64"/>
      <c r="R121" s="65"/>
      <c r="S121" s="66" t="s">
        <v>1115</v>
      </c>
    </row>
    <row r="122" spans="1:19" s="2" customFormat="1" ht="19" customHeight="1" x14ac:dyDescent="0.3">
      <c r="A122" s="120"/>
      <c r="B122" s="110">
        <f>A122*Table3[[#This Row],[PPP]]</f>
        <v>0</v>
      </c>
      <c r="C122" s="47"/>
      <c r="D122" s="44">
        <v>43878</v>
      </c>
      <c r="E122" s="40" t="s">
        <v>4</v>
      </c>
      <c r="F122" s="40" t="s">
        <v>151</v>
      </c>
      <c r="G122" s="40" t="s">
        <v>318</v>
      </c>
      <c r="H122" s="27">
        <v>4</v>
      </c>
      <c r="I122" s="27">
        <v>3</v>
      </c>
      <c r="J122" s="27" t="s">
        <v>1124</v>
      </c>
      <c r="K122" s="27">
        <v>1</v>
      </c>
      <c r="L122" s="27">
        <v>8</v>
      </c>
      <c r="M122" s="27" t="s">
        <v>1115</v>
      </c>
      <c r="N122" s="62">
        <f t="shared" si="3"/>
        <v>8</v>
      </c>
      <c r="O122" s="63">
        <f>IF($L$16-L122&lt;=0,$L$16-Table3[[#This Row],[Container finish time from URC (6" default)]]+52,$L$16-L122)</f>
        <v>12</v>
      </c>
      <c r="P122" s="64"/>
      <c r="Q122" s="64"/>
      <c r="R122" s="65"/>
      <c r="S122" s="66" t="s">
        <v>1115</v>
      </c>
    </row>
    <row r="123" spans="1:19" s="2" customFormat="1" ht="19" customHeight="1" x14ac:dyDescent="0.3">
      <c r="A123" s="120"/>
      <c r="B123" s="110">
        <f>A123*Table3[[#This Row],[PPP]]</f>
        <v>0</v>
      </c>
      <c r="C123" s="47"/>
      <c r="D123" s="44">
        <v>43214</v>
      </c>
      <c r="E123" s="40" t="s">
        <v>4</v>
      </c>
      <c r="F123" s="40" t="s">
        <v>152</v>
      </c>
      <c r="G123" s="40" t="s">
        <v>319</v>
      </c>
      <c r="H123" s="27">
        <v>4</v>
      </c>
      <c r="I123" s="27">
        <v>3</v>
      </c>
      <c r="J123" s="27" t="s">
        <v>1124</v>
      </c>
      <c r="K123" s="27">
        <v>1</v>
      </c>
      <c r="L123" s="27">
        <v>8</v>
      </c>
      <c r="M123" s="27" t="s">
        <v>1115</v>
      </c>
      <c r="N123" s="62">
        <f t="shared" si="3"/>
        <v>8</v>
      </c>
      <c r="O123" s="63">
        <f>IF($L$16-L123&lt;=0,$L$16-Table3[[#This Row],[Container finish time from URC (6" default)]]+52,$L$16-L123)</f>
        <v>12</v>
      </c>
      <c r="P123" s="64"/>
      <c r="Q123" s="64"/>
      <c r="R123" s="65"/>
      <c r="S123" s="66" t="s">
        <v>1115</v>
      </c>
    </row>
    <row r="124" spans="1:19" s="2" customFormat="1" ht="19" customHeight="1" x14ac:dyDescent="0.3">
      <c r="A124" s="120"/>
      <c r="B124" s="110">
        <f>A124*Table3[[#This Row],[PPP]]</f>
        <v>0</v>
      </c>
      <c r="C124" s="47"/>
      <c r="D124" s="44">
        <v>44092</v>
      </c>
      <c r="E124" s="40" t="s">
        <v>4</v>
      </c>
      <c r="F124" s="40" t="s">
        <v>152</v>
      </c>
      <c r="G124" s="40" t="s">
        <v>320</v>
      </c>
      <c r="H124" s="27">
        <v>4</v>
      </c>
      <c r="I124" s="27">
        <v>3</v>
      </c>
      <c r="J124" s="27" t="s">
        <v>1124</v>
      </c>
      <c r="K124" s="27">
        <v>1</v>
      </c>
      <c r="L124" s="27">
        <v>8</v>
      </c>
      <c r="M124" s="27" t="s">
        <v>1115</v>
      </c>
      <c r="N124" s="62">
        <f t="shared" si="3"/>
        <v>8</v>
      </c>
      <c r="O124" s="63">
        <f>IF($L$16-L124&lt;=0,$L$16-Table3[[#This Row],[Container finish time from URC (6" default)]]+52,$L$16-L124)</f>
        <v>12</v>
      </c>
      <c r="P124" s="64"/>
      <c r="Q124" s="64"/>
      <c r="R124" s="65"/>
      <c r="S124" s="66" t="s">
        <v>1115</v>
      </c>
    </row>
    <row r="125" spans="1:19" s="2" customFormat="1" ht="19" customHeight="1" x14ac:dyDescent="0.3">
      <c r="A125" s="120"/>
      <c r="B125" s="110">
        <f>A125*Table3[[#This Row],[PPP]]</f>
        <v>0</v>
      </c>
      <c r="C125" s="47"/>
      <c r="D125" s="44">
        <v>43487</v>
      </c>
      <c r="E125" s="40" t="s">
        <v>4</v>
      </c>
      <c r="F125" s="40" t="s">
        <v>152</v>
      </c>
      <c r="G125" s="40" t="s">
        <v>321</v>
      </c>
      <c r="H125" s="27">
        <v>4</v>
      </c>
      <c r="I125" s="27">
        <v>3</v>
      </c>
      <c r="J125" s="27" t="s">
        <v>1124</v>
      </c>
      <c r="K125" s="27">
        <v>1</v>
      </c>
      <c r="L125" s="27">
        <v>8</v>
      </c>
      <c r="M125" s="27" t="s">
        <v>1115</v>
      </c>
      <c r="N125" s="62">
        <f t="shared" si="3"/>
        <v>8</v>
      </c>
      <c r="O125" s="63">
        <f>IF($L$16-L125&lt;=0,$L$16-Table3[[#This Row],[Container finish time from URC (6" default)]]+52,$L$16-L125)</f>
        <v>12</v>
      </c>
      <c r="P125" s="64"/>
      <c r="Q125" s="64"/>
      <c r="R125" s="65"/>
      <c r="S125" s="66" t="s">
        <v>1115</v>
      </c>
    </row>
    <row r="126" spans="1:19" s="2" customFormat="1" ht="19" customHeight="1" x14ac:dyDescent="0.3">
      <c r="A126" s="120"/>
      <c r="B126" s="110">
        <f>A126*Table3[[#This Row],[PPP]]</f>
        <v>0</v>
      </c>
      <c r="C126" s="47"/>
      <c r="D126" s="44">
        <v>35123</v>
      </c>
      <c r="E126" s="40" t="s">
        <v>4</v>
      </c>
      <c r="F126" s="40" t="s">
        <v>152</v>
      </c>
      <c r="G126" s="40" t="s">
        <v>322</v>
      </c>
      <c r="H126" s="27">
        <v>4</v>
      </c>
      <c r="I126" s="27">
        <v>3</v>
      </c>
      <c r="J126" s="27" t="s">
        <v>1124</v>
      </c>
      <c r="K126" s="27">
        <v>1</v>
      </c>
      <c r="L126" s="27">
        <v>8</v>
      </c>
      <c r="M126" s="27" t="s">
        <v>1115</v>
      </c>
      <c r="N126" s="62">
        <f t="shared" si="3"/>
        <v>8</v>
      </c>
      <c r="O126" s="63">
        <f>IF($L$16-L126&lt;=0,$L$16-Table3[[#This Row],[Container finish time from URC (6" default)]]+52,$L$16-L126)</f>
        <v>12</v>
      </c>
      <c r="P126" s="64"/>
      <c r="Q126" s="64"/>
      <c r="R126" s="65"/>
      <c r="S126" s="66" t="s">
        <v>1115</v>
      </c>
    </row>
    <row r="127" spans="1:19" s="2" customFormat="1" ht="19" customHeight="1" x14ac:dyDescent="0.3">
      <c r="A127" s="120"/>
      <c r="B127" s="110">
        <f>A127*Table3[[#This Row],[PPP]]</f>
        <v>0</v>
      </c>
      <c r="C127" s="47"/>
      <c r="D127" s="44">
        <v>43187</v>
      </c>
      <c r="E127" s="40" t="s">
        <v>4</v>
      </c>
      <c r="F127" s="40" t="s">
        <v>152</v>
      </c>
      <c r="G127" s="40" t="s">
        <v>323</v>
      </c>
      <c r="H127" s="27">
        <v>4</v>
      </c>
      <c r="I127" s="27">
        <v>3</v>
      </c>
      <c r="J127" s="27" t="s">
        <v>1124</v>
      </c>
      <c r="K127" s="27">
        <v>1</v>
      </c>
      <c r="L127" s="27">
        <v>8</v>
      </c>
      <c r="M127" s="27" t="s">
        <v>1115</v>
      </c>
      <c r="N127" s="62">
        <f t="shared" si="3"/>
        <v>8</v>
      </c>
      <c r="O127" s="63">
        <f>IF($L$16-L127&lt;=0,$L$16-Table3[[#This Row],[Container finish time from URC (6" default)]]+52,$L$16-L127)</f>
        <v>12</v>
      </c>
      <c r="P127" s="64"/>
      <c r="Q127" s="64"/>
      <c r="R127" s="65"/>
      <c r="S127" s="66" t="s">
        <v>1115</v>
      </c>
    </row>
    <row r="128" spans="1:19" s="2" customFormat="1" ht="19" customHeight="1" x14ac:dyDescent="0.3">
      <c r="A128" s="120"/>
      <c r="B128" s="110">
        <f>A128*Table3[[#This Row],[PPP]]</f>
        <v>0</v>
      </c>
      <c r="C128" s="47"/>
      <c r="D128" s="44">
        <v>43746</v>
      </c>
      <c r="E128" s="40" t="s">
        <v>4</v>
      </c>
      <c r="F128" s="40" t="s">
        <v>152</v>
      </c>
      <c r="G128" s="40" t="s">
        <v>324</v>
      </c>
      <c r="H128" s="27">
        <v>4</v>
      </c>
      <c r="I128" s="27">
        <v>3</v>
      </c>
      <c r="J128" s="27" t="s">
        <v>1124</v>
      </c>
      <c r="K128" s="27">
        <v>1</v>
      </c>
      <c r="L128" s="27">
        <v>8</v>
      </c>
      <c r="M128" s="27" t="s">
        <v>1115</v>
      </c>
      <c r="N128" s="62">
        <f t="shared" si="3"/>
        <v>8</v>
      </c>
      <c r="O128" s="63">
        <f>IF($L$16-L128&lt;=0,$L$16-Table3[[#This Row],[Container finish time from URC (6" default)]]+52,$L$16-L128)</f>
        <v>12</v>
      </c>
      <c r="P128" s="64"/>
      <c r="Q128" s="64"/>
      <c r="R128" s="65"/>
      <c r="S128" s="66" t="s">
        <v>1115</v>
      </c>
    </row>
    <row r="129" spans="1:19" s="2" customFormat="1" ht="19" customHeight="1" x14ac:dyDescent="0.3">
      <c r="A129" s="120"/>
      <c r="B129" s="110">
        <f>A129*Table3[[#This Row],[PPP]]</f>
        <v>0</v>
      </c>
      <c r="C129" s="47"/>
      <c r="D129" s="44">
        <v>45688</v>
      </c>
      <c r="E129" s="40" t="s">
        <v>4</v>
      </c>
      <c r="F129" s="40" t="s">
        <v>152</v>
      </c>
      <c r="G129" s="40" t="s">
        <v>325</v>
      </c>
      <c r="H129" s="27">
        <v>4</v>
      </c>
      <c r="I129" s="27">
        <v>3</v>
      </c>
      <c r="J129" s="27" t="s">
        <v>1124</v>
      </c>
      <c r="K129" s="27">
        <v>1</v>
      </c>
      <c r="L129" s="27">
        <v>8</v>
      </c>
      <c r="M129" s="27" t="s">
        <v>1115</v>
      </c>
      <c r="N129" s="62">
        <f t="shared" si="3"/>
        <v>8</v>
      </c>
      <c r="O129" s="63">
        <f>IF($L$16-L129&lt;=0,$L$16-Table3[[#This Row],[Container finish time from URC (6" default)]]+52,$L$16-L129)</f>
        <v>12</v>
      </c>
      <c r="P129" s="64"/>
      <c r="Q129" s="64"/>
      <c r="R129" s="65"/>
      <c r="S129" s="66" t="s">
        <v>1115</v>
      </c>
    </row>
    <row r="130" spans="1:19" s="2" customFormat="1" ht="19" customHeight="1" x14ac:dyDescent="0.3">
      <c r="A130" s="120"/>
      <c r="B130" s="110">
        <f>A130*Table3[[#This Row],[PPP]]</f>
        <v>0</v>
      </c>
      <c r="C130" s="47"/>
      <c r="D130" s="44">
        <v>43489</v>
      </c>
      <c r="E130" s="40" t="s">
        <v>4</v>
      </c>
      <c r="F130" s="40" t="s">
        <v>152</v>
      </c>
      <c r="G130" s="40" t="s">
        <v>326</v>
      </c>
      <c r="H130" s="27">
        <v>4</v>
      </c>
      <c r="I130" s="27">
        <v>3</v>
      </c>
      <c r="J130" s="27" t="s">
        <v>1124</v>
      </c>
      <c r="K130" s="27">
        <v>1</v>
      </c>
      <c r="L130" s="27">
        <v>8</v>
      </c>
      <c r="M130" s="27" t="s">
        <v>1115</v>
      </c>
      <c r="N130" s="62">
        <f t="shared" si="3"/>
        <v>8</v>
      </c>
      <c r="O130" s="63">
        <f>IF($L$16-L130&lt;=0,$L$16-Table3[[#This Row],[Container finish time from URC (6" default)]]+52,$L$16-L130)</f>
        <v>12</v>
      </c>
      <c r="P130" s="64"/>
      <c r="Q130" s="64"/>
      <c r="R130" s="65"/>
      <c r="S130" s="66" t="s">
        <v>1115</v>
      </c>
    </row>
    <row r="131" spans="1:19" s="2" customFormat="1" ht="19" customHeight="1" x14ac:dyDescent="0.3">
      <c r="A131" s="120"/>
      <c r="B131" s="110">
        <f>A131*Table3[[#This Row],[PPP]]</f>
        <v>0</v>
      </c>
      <c r="C131" s="47"/>
      <c r="D131" s="44">
        <v>43275</v>
      </c>
      <c r="E131" s="40" t="s">
        <v>4</v>
      </c>
      <c r="F131" s="40" t="s">
        <v>152</v>
      </c>
      <c r="G131" s="40" t="s">
        <v>327</v>
      </c>
      <c r="H131" s="27">
        <v>4</v>
      </c>
      <c r="I131" s="27">
        <v>3</v>
      </c>
      <c r="J131" s="27" t="s">
        <v>1124</v>
      </c>
      <c r="K131" s="27">
        <v>1</v>
      </c>
      <c r="L131" s="27">
        <v>8</v>
      </c>
      <c r="M131" s="27" t="s">
        <v>1115</v>
      </c>
      <c r="N131" s="62">
        <f t="shared" si="3"/>
        <v>8</v>
      </c>
      <c r="O131" s="63">
        <f>IF($L$16-L131&lt;=0,$L$16-Table3[[#This Row],[Container finish time from URC (6" default)]]+52,$L$16-L131)</f>
        <v>12</v>
      </c>
      <c r="P131" s="64"/>
      <c r="Q131" s="64"/>
      <c r="R131" s="65"/>
      <c r="S131" s="66" t="s">
        <v>1115</v>
      </c>
    </row>
    <row r="132" spans="1:19" s="2" customFormat="1" ht="19" customHeight="1" x14ac:dyDescent="0.3">
      <c r="A132" s="120"/>
      <c r="B132" s="110">
        <f>A132*Table3[[#This Row],[PPP]]</f>
        <v>0</v>
      </c>
      <c r="C132" s="48" t="s">
        <v>1000</v>
      </c>
      <c r="D132" s="45">
        <v>35152</v>
      </c>
      <c r="E132" s="37" t="s">
        <v>4</v>
      </c>
      <c r="F132" s="40" t="s">
        <v>152</v>
      </c>
      <c r="G132" s="40" t="s">
        <v>1006</v>
      </c>
      <c r="H132" s="28">
        <v>4</v>
      </c>
      <c r="I132" s="28">
        <v>3</v>
      </c>
      <c r="J132" s="27" t="s">
        <v>1124</v>
      </c>
      <c r="K132" s="28">
        <v>1</v>
      </c>
      <c r="L132" s="28">
        <v>8</v>
      </c>
      <c r="M132" s="27" t="s">
        <v>1115</v>
      </c>
      <c r="N132" s="67">
        <f t="shared" si="3"/>
        <v>8</v>
      </c>
      <c r="O132" s="68">
        <f>IF($L$16-L132&lt;=0,$L$16-Table3[[#This Row],[Container finish time from URC (6" default)]]+52,$L$16-L132)</f>
        <v>12</v>
      </c>
      <c r="P132" s="64"/>
      <c r="Q132" s="69"/>
      <c r="R132" s="70"/>
      <c r="S132" s="66" t="s">
        <v>1115</v>
      </c>
    </row>
    <row r="133" spans="1:19" s="2" customFormat="1" ht="19" customHeight="1" x14ac:dyDescent="0.3">
      <c r="A133" s="120"/>
      <c r="B133" s="110">
        <f>A133*Table3[[#This Row],[PPP]]</f>
        <v>0</v>
      </c>
      <c r="C133" s="47"/>
      <c r="D133" s="44">
        <v>43985</v>
      </c>
      <c r="E133" s="40" t="s">
        <v>4</v>
      </c>
      <c r="F133" s="40" t="s">
        <v>152</v>
      </c>
      <c r="G133" s="40" t="s">
        <v>328</v>
      </c>
      <c r="H133" s="27">
        <v>4</v>
      </c>
      <c r="I133" s="27">
        <v>3</v>
      </c>
      <c r="J133" s="27" t="s">
        <v>1124</v>
      </c>
      <c r="K133" s="27">
        <v>1</v>
      </c>
      <c r="L133" s="27">
        <v>8</v>
      </c>
      <c r="M133" s="27" t="s">
        <v>1115</v>
      </c>
      <c r="N133" s="62">
        <f t="shared" si="3"/>
        <v>8</v>
      </c>
      <c r="O133" s="63">
        <f>IF($L$16-L133&lt;=0,$L$16-Table3[[#This Row],[Container finish time from URC (6" default)]]+52,$L$16-L133)</f>
        <v>12</v>
      </c>
      <c r="P133" s="64"/>
      <c r="Q133" s="64"/>
      <c r="R133" s="65"/>
      <c r="S133" s="66" t="s">
        <v>1115</v>
      </c>
    </row>
    <row r="134" spans="1:19" s="2" customFormat="1" ht="19" customHeight="1" x14ac:dyDescent="0.3">
      <c r="A134" s="120"/>
      <c r="B134" s="110">
        <f>A134*Table3[[#This Row],[PPP]]</f>
        <v>0</v>
      </c>
      <c r="C134" s="47"/>
      <c r="D134" s="44">
        <v>43488</v>
      </c>
      <c r="E134" s="40" t="s">
        <v>4</v>
      </c>
      <c r="F134" s="40" t="s">
        <v>152</v>
      </c>
      <c r="G134" s="40" t="s">
        <v>329</v>
      </c>
      <c r="H134" s="27">
        <v>4</v>
      </c>
      <c r="I134" s="27">
        <v>3</v>
      </c>
      <c r="J134" s="27" t="s">
        <v>1124</v>
      </c>
      <c r="K134" s="27">
        <v>1</v>
      </c>
      <c r="L134" s="27">
        <v>8</v>
      </c>
      <c r="M134" s="27" t="s">
        <v>1115</v>
      </c>
      <c r="N134" s="62">
        <f t="shared" si="3"/>
        <v>8</v>
      </c>
      <c r="O134" s="63">
        <f>IF($L$16-L134&lt;=0,$L$16-Table3[[#This Row],[Container finish time from URC (6" default)]]+52,$L$16-L134)</f>
        <v>12</v>
      </c>
      <c r="P134" s="64"/>
      <c r="Q134" s="64"/>
      <c r="R134" s="65"/>
      <c r="S134" s="66" t="s">
        <v>1115</v>
      </c>
    </row>
    <row r="135" spans="1:19" s="2" customFormat="1" ht="19" customHeight="1" x14ac:dyDescent="0.3">
      <c r="A135" s="120"/>
      <c r="B135" s="110">
        <f>A135*Table3[[#This Row],[PPP]]</f>
        <v>0</v>
      </c>
      <c r="C135" s="47"/>
      <c r="D135" s="44">
        <v>35209</v>
      </c>
      <c r="E135" s="40" t="s">
        <v>4</v>
      </c>
      <c r="F135" s="40" t="s">
        <v>152</v>
      </c>
      <c r="G135" s="40" t="s">
        <v>330</v>
      </c>
      <c r="H135" s="27">
        <v>4</v>
      </c>
      <c r="I135" s="27">
        <v>3</v>
      </c>
      <c r="J135" s="27" t="s">
        <v>1124</v>
      </c>
      <c r="K135" s="27">
        <v>1</v>
      </c>
      <c r="L135" s="27">
        <v>8</v>
      </c>
      <c r="M135" s="27" t="s">
        <v>1115</v>
      </c>
      <c r="N135" s="62">
        <f t="shared" si="3"/>
        <v>8</v>
      </c>
      <c r="O135" s="63">
        <f>IF($L$16-L135&lt;=0,$L$16-Table3[[#This Row],[Container finish time from URC (6" default)]]+52,$L$16-L135)</f>
        <v>12</v>
      </c>
      <c r="P135" s="64"/>
      <c r="Q135" s="64"/>
      <c r="R135" s="65"/>
      <c r="S135" s="66" t="s">
        <v>1115</v>
      </c>
    </row>
    <row r="136" spans="1:19" s="2" customFormat="1" ht="19" customHeight="1" x14ac:dyDescent="0.3">
      <c r="A136" s="120"/>
      <c r="B136" s="110">
        <f>A136*Table3[[#This Row],[PPP]]</f>
        <v>0</v>
      </c>
      <c r="C136" s="47"/>
      <c r="D136" s="44">
        <v>43422</v>
      </c>
      <c r="E136" s="40" t="s">
        <v>4</v>
      </c>
      <c r="F136" s="40" t="s">
        <v>152</v>
      </c>
      <c r="G136" s="40" t="s">
        <v>331</v>
      </c>
      <c r="H136" s="27">
        <v>4</v>
      </c>
      <c r="I136" s="27">
        <v>3</v>
      </c>
      <c r="J136" s="27" t="s">
        <v>1124</v>
      </c>
      <c r="K136" s="27">
        <v>1</v>
      </c>
      <c r="L136" s="27">
        <v>8</v>
      </c>
      <c r="M136" s="27" t="s">
        <v>1115</v>
      </c>
      <c r="N136" s="62">
        <f t="shared" si="3"/>
        <v>8</v>
      </c>
      <c r="O136" s="63">
        <f>IF($L$16-L136&lt;=0,$L$16-Table3[[#This Row],[Container finish time from URC (6" default)]]+52,$L$16-L136)</f>
        <v>12</v>
      </c>
      <c r="P136" s="64"/>
      <c r="Q136" s="64"/>
      <c r="R136" s="65"/>
      <c r="S136" s="66" t="s">
        <v>1115</v>
      </c>
    </row>
    <row r="137" spans="1:19" s="2" customFormat="1" ht="19" customHeight="1" x14ac:dyDescent="0.3">
      <c r="A137" s="120"/>
      <c r="B137" s="110">
        <f>A137*Table3[[#This Row],[PPP]]</f>
        <v>0</v>
      </c>
      <c r="C137" s="47"/>
      <c r="D137" s="44">
        <v>43664</v>
      </c>
      <c r="E137" s="40" t="s">
        <v>4</v>
      </c>
      <c r="F137" s="40" t="s">
        <v>152</v>
      </c>
      <c r="G137" s="40" t="s">
        <v>332</v>
      </c>
      <c r="H137" s="27">
        <v>4</v>
      </c>
      <c r="I137" s="27">
        <v>3</v>
      </c>
      <c r="J137" s="27" t="s">
        <v>1124</v>
      </c>
      <c r="K137" s="27">
        <v>1</v>
      </c>
      <c r="L137" s="27">
        <v>8</v>
      </c>
      <c r="M137" s="27" t="s">
        <v>1115</v>
      </c>
      <c r="N137" s="62">
        <f t="shared" si="3"/>
        <v>8</v>
      </c>
      <c r="O137" s="63">
        <f>IF($L$16-L137&lt;=0,$L$16-Table3[[#This Row],[Container finish time from URC (6" default)]]+52,$L$16-L137)</f>
        <v>12</v>
      </c>
      <c r="P137" s="64"/>
      <c r="Q137" s="64"/>
      <c r="R137" s="65"/>
      <c r="S137" s="66" t="s">
        <v>1115</v>
      </c>
    </row>
    <row r="138" spans="1:19" s="2" customFormat="1" ht="19" customHeight="1" x14ac:dyDescent="0.3">
      <c r="A138" s="120"/>
      <c r="B138" s="110">
        <f>A138*Table3[[#This Row],[PPP]]</f>
        <v>0</v>
      </c>
      <c r="C138" s="47"/>
      <c r="D138" s="44">
        <v>43982</v>
      </c>
      <c r="E138" s="40" t="s">
        <v>4</v>
      </c>
      <c r="F138" s="40" t="s">
        <v>152</v>
      </c>
      <c r="G138" s="40" t="s">
        <v>333</v>
      </c>
      <c r="H138" s="27">
        <v>4</v>
      </c>
      <c r="I138" s="27">
        <v>3</v>
      </c>
      <c r="J138" s="27" t="s">
        <v>1124</v>
      </c>
      <c r="K138" s="27">
        <v>1</v>
      </c>
      <c r="L138" s="27">
        <v>8</v>
      </c>
      <c r="M138" s="27" t="s">
        <v>1115</v>
      </c>
      <c r="N138" s="62">
        <f t="shared" si="3"/>
        <v>8</v>
      </c>
      <c r="O138" s="63">
        <f>IF($L$16-L138&lt;=0,$L$16-Table3[[#This Row],[Container finish time from URC (6" default)]]+52,$L$16-L138)</f>
        <v>12</v>
      </c>
      <c r="P138" s="64"/>
      <c r="Q138" s="64"/>
      <c r="R138" s="65"/>
      <c r="S138" s="66" t="s">
        <v>1115</v>
      </c>
    </row>
    <row r="139" spans="1:19" s="2" customFormat="1" ht="19" customHeight="1" x14ac:dyDescent="0.3">
      <c r="A139" s="120"/>
      <c r="B139" s="110">
        <f>A139*Table3[[#This Row],[PPP]]</f>
        <v>0</v>
      </c>
      <c r="C139" s="47"/>
      <c r="D139" s="44">
        <v>35016</v>
      </c>
      <c r="E139" s="40" t="s">
        <v>4</v>
      </c>
      <c r="F139" s="40" t="s">
        <v>152</v>
      </c>
      <c r="G139" s="40" t="s">
        <v>334</v>
      </c>
      <c r="H139" s="27">
        <v>4</v>
      </c>
      <c r="I139" s="27">
        <v>3</v>
      </c>
      <c r="J139" s="27" t="s">
        <v>1124</v>
      </c>
      <c r="K139" s="27">
        <v>1</v>
      </c>
      <c r="L139" s="27">
        <v>8</v>
      </c>
      <c r="M139" s="27" t="s">
        <v>1115</v>
      </c>
      <c r="N139" s="62">
        <f t="shared" si="3"/>
        <v>8</v>
      </c>
      <c r="O139" s="63">
        <f>IF($L$16-L139&lt;=0,$L$16-Table3[[#This Row],[Container finish time from URC (6" default)]]+52,$L$16-L139)</f>
        <v>12</v>
      </c>
      <c r="P139" s="64"/>
      <c r="Q139" s="64"/>
      <c r="R139" s="65"/>
      <c r="S139" s="66" t="s">
        <v>1115</v>
      </c>
    </row>
    <row r="140" spans="1:19" s="2" customFormat="1" ht="19" customHeight="1" x14ac:dyDescent="0.3">
      <c r="A140" s="120"/>
      <c r="B140" s="110">
        <f>A140*Table3[[#This Row],[PPP]]</f>
        <v>0</v>
      </c>
      <c r="C140" s="47"/>
      <c r="D140" s="44">
        <v>43202</v>
      </c>
      <c r="E140" s="40" t="s">
        <v>4</v>
      </c>
      <c r="F140" s="40" t="s">
        <v>152</v>
      </c>
      <c r="G140" s="40" t="s">
        <v>335</v>
      </c>
      <c r="H140" s="27">
        <v>4</v>
      </c>
      <c r="I140" s="27">
        <v>3</v>
      </c>
      <c r="J140" s="27" t="s">
        <v>1124</v>
      </c>
      <c r="K140" s="27">
        <v>1</v>
      </c>
      <c r="L140" s="27">
        <v>8</v>
      </c>
      <c r="M140" s="27" t="s">
        <v>1115</v>
      </c>
      <c r="N140" s="62">
        <f t="shared" si="3"/>
        <v>8</v>
      </c>
      <c r="O140" s="63">
        <f>IF($L$16-L140&lt;=0,$L$16-Table3[[#This Row],[Container finish time from URC (6" default)]]+52,$L$16-L140)</f>
        <v>12</v>
      </c>
      <c r="P140" s="64"/>
      <c r="Q140" s="64"/>
      <c r="R140" s="65"/>
      <c r="S140" s="66" t="s">
        <v>1115</v>
      </c>
    </row>
    <row r="141" spans="1:19" s="2" customFormat="1" ht="19" customHeight="1" x14ac:dyDescent="0.3">
      <c r="A141" s="120"/>
      <c r="B141" s="110">
        <f>A141*Table3[[#This Row],[PPP]]</f>
        <v>0</v>
      </c>
      <c r="C141" s="47"/>
      <c r="D141" s="44">
        <v>43428</v>
      </c>
      <c r="E141" s="40" t="s">
        <v>4</v>
      </c>
      <c r="F141" s="40" t="s">
        <v>152</v>
      </c>
      <c r="G141" s="40" t="s">
        <v>62</v>
      </c>
      <c r="H141" s="27">
        <v>4</v>
      </c>
      <c r="I141" s="27">
        <v>3</v>
      </c>
      <c r="J141" s="27" t="s">
        <v>1124</v>
      </c>
      <c r="K141" s="27">
        <v>1</v>
      </c>
      <c r="L141" s="27">
        <v>8</v>
      </c>
      <c r="M141" s="27" t="s">
        <v>1115</v>
      </c>
      <c r="N141" s="62">
        <f t="shared" si="3"/>
        <v>8</v>
      </c>
      <c r="O141" s="63">
        <f>IF($L$16-L141&lt;=0,$L$16-Table3[[#This Row],[Container finish time from URC (6" default)]]+52,$L$16-L141)</f>
        <v>12</v>
      </c>
      <c r="P141" s="64"/>
      <c r="Q141" s="64"/>
      <c r="R141" s="65"/>
      <c r="S141" s="66" t="s">
        <v>1115</v>
      </c>
    </row>
    <row r="142" spans="1:19" s="2" customFormat="1" ht="19" customHeight="1" x14ac:dyDescent="0.3">
      <c r="A142" s="120"/>
      <c r="B142" s="110">
        <f>A142*Table3[[#This Row],[PPP]]</f>
        <v>0</v>
      </c>
      <c r="C142" s="47"/>
      <c r="D142" s="44">
        <v>43203</v>
      </c>
      <c r="E142" s="40" t="s">
        <v>4</v>
      </c>
      <c r="F142" s="40" t="s">
        <v>152</v>
      </c>
      <c r="G142" s="40" t="s">
        <v>336</v>
      </c>
      <c r="H142" s="27">
        <v>4</v>
      </c>
      <c r="I142" s="27">
        <v>3</v>
      </c>
      <c r="J142" s="27" t="s">
        <v>1124</v>
      </c>
      <c r="K142" s="27">
        <v>1</v>
      </c>
      <c r="L142" s="27">
        <v>8</v>
      </c>
      <c r="M142" s="27" t="s">
        <v>1115</v>
      </c>
      <c r="N142" s="62">
        <f t="shared" si="3"/>
        <v>8</v>
      </c>
      <c r="O142" s="63">
        <f>IF($L$16-L142&lt;=0,$L$16-Table3[[#This Row],[Container finish time from URC (6" default)]]+52,$L$16-L142)</f>
        <v>12</v>
      </c>
      <c r="P142" s="64"/>
      <c r="Q142" s="64"/>
      <c r="R142" s="65"/>
      <c r="S142" s="66" t="s">
        <v>1115</v>
      </c>
    </row>
    <row r="143" spans="1:19" s="2" customFormat="1" ht="19" customHeight="1" x14ac:dyDescent="0.3">
      <c r="A143" s="120"/>
      <c r="B143" s="110">
        <f>A143*Table3[[#This Row],[PPP]]</f>
        <v>0</v>
      </c>
      <c r="C143" s="47"/>
      <c r="D143" s="44">
        <v>43965</v>
      </c>
      <c r="E143" s="40" t="s">
        <v>4</v>
      </c>
      <c r="F143" s="40" t="s">
        <v>152</v>
      </c>
      <c r="G143" s="40" t="s">
        <v>47</v>
      </c>
      <c r="H143" s="27">
        <v>4</v>
      </c>
      <c r="I143" s="27">
        <v>3</v>
      </c>
      <c r="J143" s="27" t="s">
        <v>1124</v>
      </c>
      <c r="K143" s="27">
        <v>1</v>
      </c>
      <c r="L143" s="27">
        <v>8</v>
      </c>
      <c r="M143" s="27" t="s">
        <v>1115</v>
      </c>
      <c r="N143" s="62">
        <f t="shared" si="3"/>
        <v>8</v>
      </c>
      <c r="O143" s="63">
        <f>IF($L$16-L143&lt;=0,$L$16-Table3[[#This Row],[Container finish time from URC (6" default)]]+52,$L$16-L143)</f>
        <v>12</v>
      </c>
      <c r="P143" s="64"/>
      <c r="Q143" s="64"/>
      <c r="R143" s="65"/>
      <c r="S143" s="66" t="s">
        <v>1115</v>
      </c>
    </row>
    <row r="144" spans="1:19" s="2" customFormat="1" ht="19" customHeight="1" x14ac:dyDescent="0.3">
      <c r="A144" s="120"/>
      <c r="B144" s="110">
        <f>A144*Table3[[#This Row],[PPP]]</f>
        <v>0</v>
      </c>
      <c r="C144" s="48" t="s">
        <v>1000</v>
      </c>
      <c r="D144" s="45">
        <v>43565</v>
      </c>
      <c r="E144" s="37" t="s">
        <v>4</v>
      </c>
      <c r="F144" s="40" t="s">
        <v>152</v>
      </c>
      <c r="G144" s="40" t="s">
        <v>1007</v>
      </c>
      <c r="H144" s="28">
        <v>4</v>
      </c>
      <c r="I144" s="28">
        <v>3</v>
      </c>
      <c r="J144" s="27" t="s">
        <v>1124</v>
      </c>
      <c r="K144" s="28">
        <v>1</v>
      </c>
      <c r="L144" s="28">
        <v>8</v>
      </c>
      <c r="M144" s="27" t="s">
        <v>1115</v>
      </c>
      <c r="N144" s="67">
        <f t="shared" si="3"/>
        <v>8</v>
      </c>
      <c r="O144" s="68">
        <f>IF($L$16-L144&lt;=0,$L$16-Table3[[#This Row],[Container finish time from URC (6" default)]]+52,$L$16-L144)</f>
        <v>12</v>
      </c>
      <c r="P144" s="64"/>
      <c r="Q144" s="69"/>
      <c r="R144" s="70"/>
      <c r="S144" s="66" t="s">
        <v>1115</v>
      </c>
    </row>
    <row r="145" spans="1:19" s="2" customFormat="1" ht="19" customHeight="1" x14ac:dyDescent="0.3">
      <c r="A145" s="120"/>
      <c r="B145" s="110">
        <f>A145*Table3[[#This Row],[PPP]]</f>
        <v>0</v>
      </c>
      <c r="C145" s="47"/>
      <c r="D145" s="44">
        <v>45680</v>
      </c>
      <c r="E145" s="40" t="s">
        <v>4</v>
      </c>
      <c r="F145" s="40" t="s">
        <v>152</v>
      </c>
      <c r="G145" s="40" t="s">
        <v>56</v>
      </c>
      <c r="H145" s="27">
        <v>4</v>
      </c>
      <c r="I145" s="27">
        <v>3</v>
      </c>
      <c r="J145" s="27" t="s">
        <v>1124</v>
      </c>
      <c r="K145" s="27">
        <v>1</v>
      </c>
      <c r="L145" s="27">
        <v>8</v>
      </c>
      <c r="M145" s="27" t="s">
        <v>1115</v>
      </c>
      <c r="N145" s="62">
        <f t="shared" si="3"/>
        <v>8</v>
      </c>
      <c r="O145" s="63">
        <f>IF($L$16-L145&lt;=0,$L$16-Table3[[#This Row],[Container finish time from URC (6" default)]]+52,$L$16-L145)</f>
        <v>12</v>
      </c>
      <c r="P145" s="64"/>
      <c r="Q145" s="64"/>
      <c r="R145" s="65"/>
      <c r="S145" s="66" t="s">
        <v>1115</v>
      </c>
    </row>
    <row r="146" spans="1:19" s="2" customFormat="1" ht="19" customHeight="1" x14ac:dyDescent="0.3">
      <c r="A146" s="120"/>
      <c r="B146" s="110">
        <f>A146*Table3[[#This Row],[PPP]]</f>
        <v>0</v>
      </c>
      <c r="C146" s="47"/>
      <c r="D146" s="44">
        <v>43971</v>
      </c>
      <c r="E146" s="40" t="s">
        <v>4</v>
      </c>
      <c r="F146" s="40" t="s">
        <v>153</v>
      </c>
      <c r="G146" s="40" t="s">
        <v>337</v>
      </c>
      <c r="H146" s="27">
        <v>4</v>
      </c>
      <c r="I146" s="27" t="s">
        <v>24</v>
      </c>
      <c r="J146" s="27" t="s">
        <v>1124</v>
      </c>
      <c r="K146" s="27">
        <v>2</v>
      </c>
      <c r="L146" s="27">
        <v>8</v>
      </c>
      <c r="M146" s="27" t="s">
        <v>1115</v>
      </c>
      <c r="N146" s="62">
        <v>8</v>
      </c>
      <c r="O146" s="63">
        <f>IF($L$16-L146&lt;=0,$L$16-Table3[[#This Row],[Container finish time from URC (6" default)]]+52,$L$16-L146)</f>
        <v>12</v>
      </c>
      <c r="P146" s="64"/>
      <c r="Q146" s="64"/>
      <c r="R146" s="65"/>
      <c r="S146" s="66" t="s">
        <v>1115</v>
      </c>
    </row>
    <row r="147" spans="1:19" s="2" customFormat="1" ht="19" customHeight="1" x14ac:dyDescent="0.3">
      <c r="A147" s="120"/>
      <c r="B147" s="110">
        <f>A147*Table3[[#This Row],[PPP]]</f>
        <v>0</v>
      </c>
      <c r="C147" s="47"/>
      <c r="D147" s="44">
        <v>43896</v>
      </c>
      <c r="E147" s="40" t="s">
        <v>4</v>
      </c>
      <c r="F147" s="40" t="s">
        <v>153</v>
      </c>
      <c r="G147" s="40" t="s">
        <v>338</v>
      </c>
      <c r="H147" s="27">
        <v>4</v>
      </c>
      <c r="I147" s="27" t="s">
        <v>24</v>
      </c>
      <c r="J147" s="27" t="s">
        <v>1124</v>
      </c>
      <c r="K147" s="27">
        <v>2</v>
      </c>
      <c r="L147" s="27">
        <v>8</v>
      </c>
      <c r="M147" s="27" t="s">
        <v>1115</v>
      </c>
      <c r="N147" s="62">
        <f t="shared" ref="N147:N178" si="4">IF($L$16-L147-H147&lt;=0,$L$16-L147-H147+52,$L$16-L147-H147)</f>
        <v>8</v>
      </c>
      <c r="O147" s="63">
        <f>IF($L$16-L147&lt;=0,$L$16-Table3[[#This Row],[Container finish time from URC (6" default)]]+52,$L$16-L147)</f>
        <v>12</v>
      </c>
      <c r="P147" s="64"/>
      <c r="Q147" s="64"/>
      <c r="R147" s="65"/>
      <c r="S147" s="66" t="s">
        <v>1115</v>
      </c>
    </row>
    <row r="148" spans="1:19" s="2" customFormat="1" ht="19" customHeight="1" x14ac:dyDescent="0.3">
      <c r="A148" s="120"/>
      <c r="B148" s="110">
        <f>A148*Table3[[#This Row],[PPP]]</f>
        <v>0</v>
      </c>
      <c r="C148" s="47"/>
      <c r="D148" s="44">
        <v>43970</v>
      </c>
      <c r="E148" s="40" t="s">
        <v>4</v>
      </c>
      <c r="F148" s="40" t="s">
        <v>153</v>
      </c>
      <c r="G148" s="40" t="s">
        <v>23</v>
      </c>
      <c r="H148" s="27">
        <v>4</v>
      </c>
      <c r="I148" s="27" t="s">
        <v>24</v>
      </c>
      <c r="J148" s="27" t="s">
        <v>1124</v>
      </c>
      <c r="K148" s="27">
        <v>2</v>
      </c>
      <c r="L148" s="27">
        <v>8</v>
      </c>
      <c r="M148" s="27" t="s">
        <v>1115</v>
      </c>
      <c r="N148" s="62">
        <f t="shared" si="4"/>
        <v>8</v>
      </c>
      <c r="O148" s="63">
        <f>IF($L$16-L148&lt;=0,$L$16-Table3[[#This Row],[Container finish time from URC (6" default)]]+52,$L$16-L148)</f>
        <v>12</v>
      </c>
      <c r="P148" s="64"/>
      <c r="Q148" s="64"/>
      <c r="R148" s="65"/>
      <c r="S148" s="66" t="s">
        <v>1115</v>
      </c>
    </row>
    <row r="149" spans="1:19" s="2" customFormat="1" ht="19" customHeight="1" x14ac:dyDescent="0.3">
      <c r="A149" s="120"/>
      <c r="B149" s="110">
        <f>A149*Table3[[#This Row],[PPP]]</f>
        <v>0</v>
      </c>
      <c r="C149" s="47"/>
      <c r="D149" s="44">
        <v>43614</v>
      </c>
      <c r="E149" s="40" t="s">
        <v>4</v>
      </c>
      <c r="F149" s="40" t="s">
        <v>153</v>
      </c>
      <c r="G149" s="40" t="s">
        <v>339</v>
      </c>
      <c r="H149" s="27">
        <v>4</v>
      </c>
      <c r="I149" s="27" t="s">
        <v>24</v>
      </c>
      <c r="J149" s="27" t="s">
        <v>1124</v>
      </c>
      <c r="K149" s="27">
        <v>2</v>
      </c>
      <c r="L149" s="27">
        <v>8</v>
      </c>
      <c r="M149" s="27" t="s">
        <v>1115</v>
      </c>
      <c r="N149" s="62">
        <f t="shared" si="4"/>
        <v>8</v>
      </c>
      <c r="O149" s="63">
        <f>IF($L$16-L149&lt;=0,$L$16-Table3[[#This Row],[Container finish time from URC (6" default)]]+52,$L$16-L149)</f>
        <v>12</v>
      </c>
      <c r="P149" s="64"/>
      <c r="Q149" s="64"/>
      <c r="R149" s="65"/>
      <c r="S149" s="66" t="s">
        <v>1115</v>
      </c>
    </row>
    <row r="150" spans="1:19" s="2" customFormat="1" ht="19" customHeight="1" x14ac:dyDescent="0.3">
      <c r="A150" s="120"/>
      <c r="B150" s="110">
        <f>A150*Table3[[#This Row],[PPP]]</f>
        <v>0</v>
      </c>
      <c r="C150" s="47"/>
      <c r="D150" s="44">
        <v>43494</v>
      </c>
      <c r="E150" s="40" t="s">
        <v>4</v>
      </c>
      <c r="F150" s="40" t="s">
        <v>153</v>
      </c>
      <c r="G150" s="40" t="s">
        <v>340</v>
      </c>
      <c r="H150" s="27">
        <v>4</v>
      </c>
      <c r="I150" s="27" t="s">
        <v>24</v>
      </c>
      <c r="J150" s="27" t="s">
        <v>1124</v>
      </c>
      <c r="K150" s="27">
        <v>2</v>
      </c>
      <c r="L150" s="27">
        <v>8</v>
      </c>
      <c r="M150" s="27" t="s">
        <v>1115</v>
      </c>
      <c r="N150" s="62">
        <f t="shared" si="4"/>
        <v>8</v>
      </c>
      <c r="O150" s="63">
        <f>IF($L$16-L150&lt;=0,$L$16-Table3[[#This Row],[Container finish time from URC (6" default)]]+52,$L$16-L150)</f>
        <v>12</v>
      </c>
      <c r="P150" s="64"/>
      <c r="Q150" s="64"/>
      <c r="R150" s="65"/>
      <c r="S150" s="66" t="s">
        <v>1115</v>
      </c>
    </row>
    <row r="151" spans="1:19" s="2" customFormat="1" ht="19" customHeight="1" x14ac:dyDescent="0.3">
      <c r="A151" s="120"/>
      <c r="B151" s="110">
        <f>A151*Table3[[#This Row],[PPP]]</f>
        <v>0</v>
      </c>
      <c r="C151" s="47"/>
      <c r="D151" s="44">
        <v>35083</v>
      </c>
      <c r="E151" s="40" t="s">
        <v>4</v>
      </c>
      <c r="F151" s="40" t="s">
        <v>153</v>
      </c>
      <c r="G151" s="40" t="s">
        <v>341</v>
      </c>
      <c r="H151" s="27">
        <v>4</v>
      </c>
      <c r="I151" s="27" t="s">
        <v>24</v>
      </c>
      <c r="J151" s="27" t="s">
        <v>1124</v>
      </c>
      <c r="K151" s="27">
        <v>2</v>
      </c>
      <c r="L151" s="27">
        <v>8</v>
      </c>
      <c r="M151" s="27" t="s">
        <v>1115</v>
      </c>
      <c r="N151" s="62">
        <f t="shared" si="4"/>
        <v>8</v>
      </c>
      <c r="O151" s="63">
        <f>IF($L$16-L151&lt;=0,$L$16-Table3[[#This Row],[Container finish time from URC (6" default)]]+52,$L$16-L151)</f>
        <v>12</v>
      </c>
      <c r="P151" s="64"/>
      <c r="Q151" s="64"/>
      <c r="R151" s="65"/>
      <c r="S151" s="66" t="s">
        <v>1115</v>
      </c>
    </row>
    <row r="152" spans="1:19" s="2" customFormat="1" ht="19" customHeight="1" x14ac:dyDescent="0.3">
      <c r="A152" s="120"/>
      <c r="B152" s="110">
        <f>A152*Table3[[#This Row],[PPP]]</f>
        <v>0</v>
      </c>
      <c r="C152" s="47"/>
      <c r="D152" s="44">
        <v>43497</v>
      </c>
      <c r="E152" s="40" t="s">
        <v>4</v>
      </c>
      <c r="F152" s="40" t="s">
        <v>153</v>
      </c>
      <c r="G152" s="40" t="s">
        <v>342</v>
      </c>
      <c r="H152" s="27">
        <v>4</v>
      </c>
      <c r="I152" s="27" t="s">
        <v>24</v>
      </c>
      <c r="J152" s="27" t="s">
        <v>1124</v>
      </c>
      <c r="K152" s="27">
        <v>2</v>
      </c>
      <c r="L152" s="27">
        <v>8</v>
      </c>
      <c r="M152" s="27" t="s">
        <v>1115</v>
      </c>
      <c r="N152" s="62">
        <f t="shared" si="4"/>
        <v>8</v>
      </c>
      <c r="O152" s="63">
        <f>IF($L$16-L152&lt;=0,$L$16-Table3[[#This Row],[Container finish time from URC (6" default)]]+52,$L$16-L152)</f>
        <v>12</v>
      </c>
      <c r="P152" s="64"/>
      <c r="Q152" s="64"/>
      <c r="R152" s="65"/>
      <c r="S152" s="66" t="s">
        <v>1115</v>
      </c>
    </row>
    <row r="153" spans="1:19" s="2" customFormat="1" ht="19" customHeight="1" x14ac:dyDescent="0.3">
      <c r="A153" s="120"/>
      <c r="B153" s="110">
        <f>A153*Table3[[#This Row],[PPP]]</f>
        <v>0</v>
      </c>
      <c r="C153" s="47"/>
      <c r="D153" s="44">
        <v>43395</v>
      </c>
      <c r="E153" s="40" t="s">
        <v>4</v>
      </c>
      <c r="F153" s="40" t="s">
        <v>153</v>
      </c>
      <c r="G153" s="40" t="s">
        <v>7</v>
      </c>
      <c r="H153" s="27">
        <v>4</v>
      </c>
      <c r="I153" s="27" t="s">
        <v>24</v>
      </c>
      <c r="J153" s="27" t="s">
        <v>1124</v>
      </c>
      <c r="K153" s="27">
        <v>2</v>
      </c>
      <c r="L153" s="27">
        <v>8</v>
      </c>
      <c r="M153" s="27" t="s">
        <v>1115</v>
      </c>
      <c r="N153" s="62">
        <f t="shared" si="4"/>
        <v>8</v>
      </c>
      <c r="O153" s="63">
        <f>IF($L$16-L153&lt;=0,$L$16-Table3[[#This Row],[Container finish time from URC (6" default)]]+52,$L$16-L153)</f>
        <v>12</v>
      </c>
      <c r="P153" s="64"/>
      <c r="Q153" s="64"/>
      <c r="R153" s="65"/>
      <c r="S153" s="66" t="s">
        <v>1115</v>
      </c>
    </row>
    <row r="154" spans="1:19" s="2" customFormat="1" ht="19" customHeight="1" x14ac:dyDescent="0.3">
      <c r="A154" s="120"/>
      <c r="B154" s="110">
        <f>A154*Table3[[#This Row],[PPP]]</f>
        <v>0</v>
      </c>
      <c r="C154" s="47"/>
      <c r="D154" s="44">
        <v>43748</v>
      </c>
      <c r="E154" s="40" t="s">
        <v>4</v>
      </c>
      <c r="F154" s="40" t="s">
        <v>153</v>
      </c>
      <c r="G154" s="40" t="s">
        <v>343</v>
      </c>
      <c r="H154" s="27">
        <v>4</v>
      </c>
      <c r="I154" s="27" t="s">
        <v>24</v>
      </c>
      <c r="J154" s="27" t="s">
        <v>1124</v>
      </c>
      <c r="K154" s="27">
        <v>2</v>
      </c>
      <c r="L154" s="27">
        <v>8</v>
      </c>
      <c r="M154" s="27" t="s">
        <v>1115</v>
      </c>
      <c r="N154" s="62">
        <f t="shared" si="4"/>
        <v>8</v>
      </c>
      <c r="O154" s="63">
        <f>IF($L$16-L154&lt;=0,$L$16-Table3[[#This Row],[Container finish time from URC (6" default)]]+52,$L$16-L154)</f>
        <v>12</v>
      </c>
      <c r="P154" s="64"/>
      <c r="Q154" s="64"/>
      <c r="R154" s="65"/>
      <c r="S154" s="66" t="s">
        <v>1115</v>
      </c>
    </row>
    <row r="155" spans="1:19" s="2" customFormat="1" ht="19" customHeight="1" x14ac:dyDescent="0.3">
      <c r="A155" s="120"/>
      <c r="B155" s="110">
        <f>A155*Table3[[#This Row],[PPP]]</f>
        <v>0</v>
      </c>
      <c r="C155" s="47"/>
      <c r="D155" s="44">
        <v>43666</v>
      </c>
      <c r="E155" s="40" t="s">
        <v>4</v>
      </c>
      <c r="F155" s="40" t="s">
        <v>153</v>
      </c>
      <c r="G155" s="40" t="s">
        <v>344</v>
      </c>
      <c r="H155" s="27">
        <v>4</v>
      </c>
      <c r="I155" s="27" t="s">
        <v>24</v>
      </c>
      <c r="J155" s="27" t="s">
        <v>1124</v>
      </c>
      <c r="K155" s="27">
        <v>2</v>
      </c>
      <c r="L155" s="27">
        <v>8</v>
      </c>
      <c r="M155" s="27" t="s">
        <v>1115</v>
      </c>
      <c r="N155" s="62">
        <f t="shared" si="4"/>
        <v>8</v>
      </c>
      <c r="O155" s="63">
        <f>IF($L$16-L155&lt;=0,$L$16-Table3[[#This Row],[Container finish time from URC (6" default)]]+52,$L$16-L155)</f>
        <v>12</v>
      </c>
      <c r="P155" s="64"/>
      <c r="Q155" s="64"/>
      <c r="R155" s="65"/>
      <c r="S155" s="66" t="s">
        <v>1115</v>
      </c>
    </row>
    <row r="156" spans="1:19" s="2" customFormat="1" ht="19" customHeight="1" x14ac:dyDescent="0.3">
      <c r="A156" s="120"/>
      <c r="B156" s="110">
        <f>A156*Table3[[#This Row],[PPP]]</f>
        <v>0</v>
      </c>
      <c r="C156" s="47"/>
      <c r="D156" s="44">
        <v>35062</v>
      </c>
      <c r="E156" s="40" t="s">
        <v>4</v>
      </c>
      <c r="F156" s="40" t="s">
        <v>153</v>
      </c>
      <c r="G156" s="40" t="s">
        <v>345</v>
      </c>
      <c r="H156" s="27">
        <v>4</v>
      </c>
      <c r="I156" s="27" t="s">
        <v>24</v>
      </c>
      <c r="J156" s="27" t="s">
        <v>1124</v>
      </c>
      <c r="K156" s="27">
        <v>2</v>
      </c>
      <c r="L156" s="27">
        <v>8</v>
      </c>
      <c r="M156" s="27" t="s">
        <v>1115</v>
      </c>
      <c r="N156" s="62">
        <f t="shared" si="4"/>
        <v>8</v>
      </c>
      <c r="O156" s="63">
        <f>IF($L$16-L156&lt;=0,$L$16-Table3[[#This Row],[Container finish time from URC (6" default)]]+52,$L$16-L156)</f>
        <v>12</v>
      </c>
      <c r="P156" s="64"/>
      <c r="Q156" s="64"/>
      <c r="R156" s="65"/>
      <c r="S156" s="66" t="s">
        <v>1115</v>
      </c>
    </row>
    <row r="157" spans="1:19" s="2" customFormat="1" ht="19" customHeight="1" x14ac:dyDescent="0.3">
      <c r="A157" s="120"/>
      <c r="B157" s="110">
        <f>A157*Table3[[#This Row],[PPP]]</f>
        <v>0</v>
      </c>
      <c r="C157" s="47"/>
      <c r="D157" s="44">
        <v>43474</v>
      </c>
      <c r="E157" s="40" t="s">
        <v>4</v>
      </c>
      <c r="F157" s="40" t="s">
        <v>154</v>
      </c>
      <c r="G157" s="40" t="s">
        <v>346</v>
      </c>
      <c r="H157" s="27">
        <v>4</v>
      </c>
      <c r="I157" s="27">
        <v>3</v>
      </c>
      <c r="J157" s="27" t="s">
        <v>1124</v>
      </c>
      <c r="K157" s="27">
        <v>1</v>
      </c>
      <c r="L157" s="27">
        <v>8</v>
      </c>
      <c r="M157" s="27" t="s">
        <v>1115</v>
      </c>
      <c r="N157" s="62">
        <f t="shared" si="4"/>
        <v>8</v>
      </c>
      <c r="O157" s="63">
        <f>IF($L$16-L157&lt;=0,$L$16-Table3[[#This Row],[Container finish time from URC (6" default)]]+52,$L$16-L157)</f>
        <v>12</v>
      </c>
      <c r="P157" s="64"/>
      <c r="Q157" s="64"/>
      <c r="R157" s="65"/>
      <c r="S157" s="66" t="s">
        <v>1115</v>
      </c>
    </row>
    <row r="158" spans="1:19" s="2" customFormat="1" ht="19" customHeight="1" x14ac:dyDescent="0.3">
      <c r="A158" s="120"/>
      <c r="B158" s="110">
        <f>A158*Table3[[#This Row],[PPP]]</f>
        <v>0</v>
      </c>
      <c r="C158" s="47"/>
      <c r="D158" s="44">
        <v>44049</v>
      </c>
      <c r="E158" s="40" t="s">
        <v>4</v>
      </c>
      <c r="F158" s="40" t="s">
        <v>154</v>
      </c>
      <c r="G158" s="40" t="s">
        <v>347</v>
      </c>
      <c r="H158" s="27">
        <v>4</v>
      </c>
      <c r="I158" s="27">
        <v>3</v>
      </c>
      <c r="J158" s="27" t="s">
        <v>1124</v>
      </c>
      <c r="K158" s="27">
        <v>1</v>
      </c>
      <c r="L158" s="27">
        <v>8</v>
      </c>
      <c r="M158" s="27" t="s">
        <v>1115</v>
      </c>
      <c r="N158" s="62">
        <f t="shared" si="4"/>
        <v>8</v>
      </c>
      <c r="O158" s="63">
        <f>IF($L$16-L158&lt;=0,$L$16-Table3[[#This Row],[Container finish time from URC (6" default)]]+52,$L$16-L158)</f>
        <v>12</v>
      </c>
      <c r="P158" s="64"/>
      <c r="Q158" s="64"/>
      <c r="R158" s="65"/>
      <c r="S158" s="66" t="s">
        <v>1115</v>
      </c>
    </row>
    <row r="159" spans="1:19" s="2" customFormat="1" ht="19" customHeight="1" x14ac:dyDescent="0.3">
      <c r="A159" s="120"/>
      <c r="B159" s="110">
        <f>A159*Table3[[#This Row],[PPP]]</f>
        <v>0</v>
      </c>
      <c r="C159" s="47"/>
      <c r="D159" s="44">
        <v>43583</v>
      </c>
      <c r="E159" s="40" t="s">
        <v>4</v>
      </c>
      <c r="F159" s="40" t="s">
        <v>154</v>
      </c>
      <c r="G159" s="40" t="s">
        <v>57</v>
      </c>
      <c r="H159" s="27">
        <v>4</v>
      </c>
      <c r="I159" s="27">
        <v>3</v>
      </c>
      <c r="J159" s="27" t="s">
        <v>1124</v>
      </c>
      <c r="K159" s="27">
        <v>1</v>
      </c>
      <c r="L159" s="27">
        <v>8</v>
      </c>
      <c r="M159" s="27" t="s">
        <v>1115</v>
      </c>
      <c r="N159" s="62">
        <f t="shared" si="4"/>
        <v>8</v>
      </c>
      <c r="O159" s="63">
        <f>IF($L$16-L159&lt;=0,$L$16-Table3[[#This Row],[Container finish time from URC (6" default)]]+52,$L$16-L159)</f>
        <v>12</v>
      </c>
      <c r="P159" s="64"/>
      <c r="Q159" s="64"/>
      <c r="R159" s="65"/>
      <c r="S159" s="66" t="s">
        <v>1115</v>
      </c>
    </row>
    <row r="160" spans="1:19" s="2" customFormat="1" ht="19" customHeight="1" x14ac:dyDescent="0.3">
      <c r="A160" s="120"/>
      <c r="B160" s="110">
        <f>A160*Table3[[#This Row],[PPP]]</f>
        <v>0</v>
      </c>
      <c r="C160" s="48" t="s">
        <v>1000</v>
      </c>
      <c r="D160" s="45">
        <v>35669</v>
      </c>
      <c r="E160" s="37" t="s">
        <v>4</v>
      </c>
      <c r="F160" s="37" t="s">
        <v>154</v>
      </c>
      <c r="G160" s="40" t="s">
        <v>1008</v>
      </c>
      <c r="H160" s="28">
        <v>4</v>
      </c>
      <c r="I160" s="28">
        <v>3</v>
      </c>
      <c r="J160" s="27" t="s">
        <v>1124</v>
      </c>
      <c r="K160" s="28">
        <v>1</v>
      </c>
      <c r="L160" s="28">
        <v>8</v>
      </c>
      <c r="M160" s="27" t="s">
        <v>1115</v>
      </c>
      <c r="N160" s="67">
        <f t="shared" si="4"/>
        <v>8</v>
      </c>
      <c r="O160" s="68">
        <f>IF($L$16-L160&lt;=0,$L$16-Table3[[#This Row],[Container finish time from URC (6" default)]]+52,$L$16-L160)</f>
        <v>12</v>
      </c>
      <c r="P160" s="64"/>
      <c r="Q160" s="69"/>
      <c r="R160" s="70"/>
      <c r="S160" s="66" t="s">
        <v>1115</v>
      </c>
    </row>
    <row r="161" spans="1:19" s="2" customFormat="1" ht="19" customHeight="1" x14ac:dyDescent="0.3">
      <c r="A161" s="120"/>
      <c r="B161" s="110">
        <f>A161*Table3[[#This Row],[PPP]]</f>
        <v>0</v>
      </c>
      <c r="C161" s="47" t="s">
        <v>1020</v>
      </c>
      <c r="D161" s="44">
        <v>45653</v>
      </c>
      <c r="E161" s="40" t="s">
        <v>4</v>
      </c>
      <c r="F161" s="40" t="s">
        <v>154</v>
      </c>
      <c r="G161" s="40" t="s">
        <v>36</v>
      </c>
      <c r="H161" s="27">
        <v>4</v>
      </c>
      <c r="I161" s="27">
        <v>3</v>
      </c>
      <c r="J161" s="27" t="s">
        <v>1124</v>
      </c>
      <c r="K161" s="27">
        <v>1</v>
      </c>
      <c r="L161" s="27">
        <v>8</v>
      </c>
      <c r="M161" s="27" t="s">
        <v>1115</v>
      </c>
      <c r="N161" s="62">
        <f t="shared" si="4"/>
        <v>8</v>
      </c>
      <c r="O161" s="63">
        <f>IF($L$16-L161&lt;=0,$L$16-Table3[[#This Row],[Container finish time from URC (6" default)]]+52,$L$16-L161)</f>
        <v>12</v>
      </c>
      <c r="P161" s="64"/>
      <c r="Q161" s="64"/>
      <c r="R161" s="65"/>
      <c r="S161" s="66" t="s">
        <v>1115</v>
      </c>
    </row>
    <row r="162" spans="1:19" s="2" customFormat="1" ht="19" customHeight="1" x14ac:dyDescent="0.3">
      <c r="A162" s="120"/>
      <c r="B162" s="110">
        <f>A162*Table3[[#This Row],[PPP]]</f>
        <v>0</v>
      </c>
      <c r="C162" s="47"/>
      <c r="D162" s="44">
        <v>43584</v>
      </c>
      <c r="E162" s="40" t="s">
        <v>4</v>
      </c>
      <c r="F162" s="40" t="s">
        <v>154</v>
      </c>
      <c r="G162" s="40" t="s">
        <v>348</v>
      </c>
      <c r="H162" s="27">
        <v>4</v>
      </c>
      <c r="I162" s="27">
        <v>3</v>
      </c>
      <c r="J162" s="27" t="s">
        <v>1124</v>
      </c>
      <c r="K162" s="27">
        <v>1</v>
      </c>
      <c r="L162" s="27">
        <v>8</v>
      </c>
      <c r="M162" s="27" t="s">
        <v>1115</v>
      </c>
      <c r="N162" s="62">
        <f t="shared" si="4"/>
        <v>8</v>
      </c>
      <c r="O162" s="63">
        <f>IF($L$16-L162&lt;=0,$L$16-Table3[[#This Row],[Container finish time from URC (6" default)]]+52,$L$16-L162)</f>
        <v>12</v>
      </c>
      <c r="P162" s="64"/>
      <c r="Q162" s="64"/>
      <c r="R162" s="65"/>
      <c r="S162" s="66" t="s">
        <v>1115</v>
      </c>
    </row>
    <row r="163" spans="1:19" s="2" customFormat="1" ht="19" customHeight="1" x14ac:dyDescent="0.3">
      <c r="A163" s="120"/>
      <c r="B163" s="110">
        <f>A163*Table3[[#This Row],[PPP]]</f>
        <v>0</v>
      </c>
      <c r="C163" s="48" t="s">
        <v>1000</v>
      </c>
      <c r="D163" s="45">
        <v>35196</v>
      </c>
      <c r="E163" s="37" t="s">
        <v>4</v>
      </c>
      <c r="F163" s="40" t="s">
        <v>154</v>
      </c>
      <c r="G163" s="40" t="s">
        <v>1009</v>
      </c>
      <c r="H163" s="28">
        <v>4</v>
      </c>
      <c r="I163" s="28">
        <v>3</v>
      </c>
      <c r="J163" s="27" t="s">
        <v>1124</v>
      </c>
      <c r="K163" s="28">
        <v>1</v>
      </c>
      <c r="L163" s="28">
        <v>8</v>
      </c>
      <c r="M163" s="27" t="s">
        <v>1115</v>
      </c>
      <c r="N163" s="67">
        <f t="shared" si="4"/>
        <v>8</v>
      </c>
      <c r="O163" s="68">
        <f>IF($L$16-L163&lt;=0,$L$16-Table3[[#This Row],[Container finish time from URC (6" default)]]+52,$L$16-L163)</f>
        <v>12</v>
      </c>
      <c r="P163" s="64"/>
      <c r="Q163" s="69"/>
      <c r="R163" s="70"/>
      <c r="S163" s="66" t="s">
        <v>1115</v>
      </c>
    </row>
    <row r="164" spans="1:19" s="2" customFormat="1" ht="19" customHeight="1" x14ac:dyDescent="0.3">
      <c r="A164" s="120"/>
      <c r="B164" s="110">
        <f>A164*Table3[[#This Row],[PPP]]</f>
        <v>0</v>
      </c>
      <c r="C164" s="47"/>
      <c r="D164" s="44">
        <v>43799</v>
      </c>
      <c r="E164" s="40" t="s">
        <v>4</v>
      </c>
      <c r="F164" s="40" t="s">
        <v>154</v>
      </c>
      <c r="G164" s="40" t="s">
        <v>349</v>
      </c>
      <c r="H164" s="27">
        <v>4</v>
      </c>
      <c r="I164" s="27">
        <v>3</v>
      </c>
      <c r="J164" s="27" t="s">
        <v>1124</v>
      </c>
      <c r="K164" s="27">
        <v>1</v>
      </c>
      <c r="L164" s="27">
        <v>8</v>
      </c>
      <c r="M164" s="27" t="s">
        <v>1115</v>
      </c>
      <c r="N164" s="62">
        <f t="shared" si="4"/>
        <v>8</v>
      </c>
      <c r="O164" s="63">
        <f>IF($L$16-L164&lt;=0,$L$16-Table3[[#This Row],[Container finish time from URC (6" default)]]+52,$L$16-L164)</f>
        <v>12</v>
      </c>
      <c r="P164" s="64"/>
      <c r="Q164" s="64"/>
      <c r="R164" s="65"/>
      <c r="S164" s="66" t="s">
        <v>1115</v>
      </c>
    </row>
    <row r="165" spans="1:19" s="2" customFormat="1" ht="19" customHeight="1" x14ac:dyDescent="0.3">
      <c r="A165" s="120"/>
      <c r="B165" s="110">
        <f>A165*Table3[[#This Row],[PPP]]</f>
        <v>0</v>
      </c>
      <c r="C165" s="47"/>
      <c r="D165" s="44">
        <v>43683</v>
      </c>
      <c r="E165" s="40" t="s">
        <v>4</v>
      </c>
      <c r="F165" s="40" t="s">
        <v>154</v>
      </c>
      <c r="G165" s="40" t="s">
        <v>5</v>
      </c>
      <c r="H165" s="27">
        <v>4</v>
      </c>
      <c r="I165" s="27">
        <v>3</v>
      </c>
      <c r="J165" s="27" t="s">
        <v>1124</v>
      </c>
      <c r="K165" s="27">
        <v>1</v>
      </c>
      <c r="L165" s="27">
        <v>8</v>
      </c>
      <c r="M165" s="27" t="s">
        <v>1115</v>
      </c>
      <c r="N165" s="62">
        <f t="shared" si="4"/>
        <v>8</v>
      </c>
      <c r="O165" s="63">
        <f>IF($L$16-L165&lt;=0,$L$16-Table3[[#This Row],[Container finish time from URC (6" default)]]+52,$L$16-L165)</f>
        <v>12</v>
      </c>
      <c r="P165" s="64"/>
      <c r="Q165" s="64"/>
      <c r="R165" s="65"/>
      <c r="S165" s="66" t="s">
        <v>1115</v>
      </c>
    </row>
    <row r="166" spans="1:19" s="2" customFormat="1" ht="19" customHeight="1" x14ac:dyDescent="0.3">
      <c r="A166" s="120"/>
      <c r="B166" s="110">
        <f>A166*Table3[[#This Row],[PPP]]</f>
        <v>0</v>
      </c>
      <c r="C166" s="47"/>
      <c r="D166" s="44">
        <v>43684</v>
      </c>
      <c r="E166" s="40" t="s">
        <v>4</v>
      </c>
      <c r="F166" s="40" t="s">
        <v>154</v>
      </c>
      <c r="G166" s="40" t="s">
        <v>350</v>
      </c>
      <c r="H166" s="27">
        <v>4</v>
      </c>
      <c r="I166" s="27">
        <v>3</v>
      </c>
      <c r="J166" s="27" t="s">
        <v>1124</v>
      </c>
      <c r="K166" s="27">
        <v>1</v>
      </c>
      <c r="L166" s="27">
        <v>8</v>
      </c>
      <c r="M166" s="27" t="s">
        <v>1115</v>
      </c>
      <c r="N166" s="62">
        <f t="shared" si="4"/>
        <v>8</v>
      </c>
      <c r="O166" s="63">
        <f>IF($L$16-L166&lt;=0,$L$16-Table3[[#This Row],[Container finish time from URC (6" default)]]+52,$L$16-L166)</f>
        <v>12</v>
      </c>
      <c r="P166" s="64"/>
      <c r="Q166" s="64"/>
      <c r="R166" s="65"/>
      <c r="S166" s="66" t="s">
        <v>1115</v>
      </c>
    </row>
    <row r="167" spans="1:19" s="2" customFormat="1" ht="19" customHeight="1" x14ac:dyDescent="0.3">
      <c r="A167" s="120"/>
      <c r="B167" s="110">
        <f>A167*Table3[[#This Row],[PPP]]</f>
        <v>0</v>
      </c>
      <c r="C167" s="47"/>
      <c r="D167" s="44">
        <v>35269</v>
      </c>
      <c r="E167" s="40" t="s">
        <v>4</v>
      </c>
      <c r="F167" s="40" t="s">
        <v>154</v>
      </c>
      <c r="G167" s="40" t="s">
        <v>54</v>
      </c>
      <c r="H167" s="27">
        <v>4</v>
      </c>
      <c r="I167" s="27">
        <v>3</v>
      </c>
      <c r="J167" s="27" t="s">
        <v>1124</v>
      </c>
      <c r="K167" s="27">
        <v>1</v>
      </c>
      <c r="L167" s="27">
        <v>8</v>
      </c>
      <c r="M167" s="27" t="s">
        <v>1115</v>
      </c>
      <c r="N167" s="62">
        <f t="shared" si="4"/>
        <v>8</v>
      </c>
      <c r="O167" s="63">
        <f>IF($L$16-L167&lt;=0,$L$16-Table3[[#This Row],[Container finish time from URC (6" default)]]+52,$L$16-L167)</f>
        <v>12</v>
      </c>
      <c r="P167" s="64"/>
      <c r="Q167" s="64"/>
      <c r="R167" s="65"/>
      <c r="S167" s="66" t="s">
        <v>1115</v>
      </c>
    </row>
    <row r="168" spans="1:19" s="2" customFormat="1" ht="19" customHeight="1" x14ac:dyDescent="0.3">
      <c r="A168" s="120"/>
      <c r="B168" s="110">
        <f>A168*Table3[[#This Row],[PPP]]</f>
        <v>0</v>
      </c>
      <c r="C168" s="47"/>
      <c r="D168" s="44">
        <v>43477</v>
      </c>
      <c r="E168" s="40" t="s">
        <v>4</v>
      </c>
      <c r="F168" s="40" t="s">
        <v>154</v>
      </c>
      <c r="G168" s="40" t="s">
        <v>351</v>
      </c>
      <c r="H168" s="27">
        <v>4</v>
      </c>
      <c r="I168" s="27">
        <v>3</v>
      </c>
      <c r="J168" s="27" t="s">
        <v>1124</v>
      </c>
      <c r="K168" s="27">
        <v>1</v>
      </c>
      <c r="L168" s="27">
        <v>8</v>
      </c>
      <c r="M168" s="27" t="s">
        <v>1115</v>
      </c>
      <c r="N168" s="62">
        <f t="shared" si="4"/>
        <v>8</v>
      </c>
      <c r="O168" s="63">
        <f>IF($L$16-L168&lt;=0,$L$16-Table3[[#This Row],[Container finish time from URC (6" default)]]+52,$L$16-L168)</f>
        <v>12</v>
      </c>
      <c r="P168" s="64"/>
      <c r="Q168" s="64"/>
      <c r="R168" s="65"/>
      <c r="S168" s="66" t="s">
        <v>1115</v>
      </c>
    </row>
    <row r="169" spans="1:19" s="2" customFormat="1" ht="19" customHeight="1" x14ac:dyDescent="0.3">
      <c r="A169" s="120"/>
      <c r="B169" s="110">
        <f>A169*Table3[[#This Row],[PPP]]</f>
        <v>0</v>
      </c>
      <c r="C169" s="47"/>
      <c r="D169" s="44">
        <v>43471</v>
      </c>
      <c r="E169" s="40" t="s">
        <v>4</v>
      </c>
      <c r="F169" s="40" t="s">
        <v>154</v>
      </c>
      <c r="G169" s="40" t="s">
        <v>352</v>
      </c>
      <c r="H169" s="27">
        <v>4</v>
      </c>
      <c r="I169" s="27">
        <v>3</v>
      </c>
      <c r="J169" s="27" t="s">
        <v>1124</v>
      </c>
      <c r="K169" s="27">
        <v>1</v>
      </c>
      <c r="L169" s="27">
        <v>8</v>
      </c>
      <c r="M169" s="27" t="s">
        <v>1115</v>
      </c>
      <c r="N169" s="62">
        <f t="shared" si="4"/>
        <v>8</v>
      </c>
      <c r="O169" s="63">
        <f>IF($L$16-L169&lt;=0,$L$16-Table3[[#This Row],[Container finish time from URC (6" default)]]+52,$L$16-L169)</f>
        <v>12</v>
      </c>
      <c r="P169" s="64"/>
      <c r="Q169" s="64"/>
      <c r="R169" s="65"/>
      <c r="S169" s="66" t="s">
        <v>1115</v>
      </c>
    </row>
    <row r="170" spans="1:19" s="2" customFormat="1" ht="19" customHeight="1" x14ac:dyDescent="0.3">
      <c r="A170" s="120"/>
      <c r="B170" s="110">
        <f>A170*Table3[[#This Row],[PPP]]</f>
        <v>0</v>
      </c>
      <c r="C170" s="47"/>
      <c r="D170" s="44">
        <v>43759</v>
      </c>
      <c r="E170" s="40" t="s">
        <v>4</v>
      </c>
      <c r="F170" s="40" t="s">
        <v>155</v>
      </c>
      <c r="G170" s="40" t="s">
        <v>353</v>
      </c>
      <c r="H170" s="27">
        <v>4</v>
      </c>
      <c r="I170" s="27">
        <v>3</v>
      </c>
      <c r="J170" s="27" t="s">
        <v>1124</v>
      </c>
      <c r="K170" s="27">
        <v>1</v>
      </c>
      <c r="L170" s="27">
        <v>8</v>
      </c>
      <c r="M170" s="27" t="s">
        <v>1115</v>
      </c>
      <c r="N170" s="62">
        <f t="shared" si="4"/>
        <v>8</v>
      </c>
      <c r="O170" s="63">
        <f>IF($L$16-L170&lt;=0,$L$16-Table3[[#This Row],[Container finish time from URC (6" default)]]+52,$L$16-L170)</f>
        <v>12</v>
      </c>
      <c r="P170" s="64"/>
      <c r="Q170" s="64"/>
      <c r="R170" s="65"/>
      <c r="S170" s="66" t="s">
        <v>1115</v>
      </c>
    </row>
    <row r="171" spans="1:19" s="2" customFormat="1" ht="19" customHeight="1" x14ac:dyDescent="0.3">
      <c r="A171" s="120"/>
      <c r="B171" s="110">
        <f>A171*Table3[[#This Row],[PPP]]</f>
        <v>0</v>
      </c>
      <c r="C171" s="47"/>
      <c r="D171" s="44">
        <v>43589</v>
      </c>
      <c r="E171" s="40" t="s">
        <v>4</v>
      </c>
      <c r="F171" s="40" t="s">
        <v>155</v>
      </c>
      <c r="G171" s="40" t="s">
        <v>354</v>
      </c>
      <c r="H171" s="27">
        <v>4</v>
      </c>
      <c r="I171" s="27">
        <v>3</v>
      </c>
      <c r="J171" s="27" t="s">
        <v>1124</v>
      </c>
      <c r="K171" s="27">
        <v>1</v>
      </c>
      <c r="L171" s="27">
        <v>8</v>
      </c>
      <c r="M171" s="27" t="s">
        <v>1115</v>
      </c>
      <c r="N171" s="62">
        <f t="shared" si="4"/>
        <v>8</v>
      </c>
      <c r="O171" s="63">
        <f>IF($L$16-L171&lt;=0,$L$16-Table3[[#This Row],[Container finish time from URC (6" default)]]+52,$L$16-L171)</f>
        <v>12</v>
      </c>
      <c r="P171" s="64"/>
      <c r="Q171" s="64"/>
      <c r="R171" s="65"/>
      <c r="S171" s="66" t="s">
        <v>1115</v>
      </c>
    </row>
    <row r="172" spans="1:19" s="2" customFormat="1" ht="19" customHeight="1" x14ac:dyDescent="0.3">
      <c r="A172" s="120"/>
      <c r="B172" s="110">
        <f>A172*Table3[[#This Row],[PPP]]</f>
        <v>0</v>
      </c>
      <c r="C172" s="48" t="s">
        <v>1000</v>
      </c>
      <c r="D172" s="45">
        <v>35652</v>
      </c>
      <c r="E172" s="37" t="s">
        <v>4</v>
      </c>
      <c r="F172" s="40" t="s">
        <v>155</v>
      </c>
      <c r="G172" s="40" t="s">
        <v>1010</v>
      </c>
      <c r="H172" s="28">
        <v>4</v>
      </c>
      <c r="I172" s="28">
        <v>3</v>
      </c>
      <c r="J172" s="27" t="s">
        <v>1124</v>
      </c>
      <c r="K172" s="28">
        <v>1</v>
      </c>
      <c r="L172" s="28">
        <v>8</v>
      </c>
      <c r="M172" s="27" t="s">
        <v>1115</v>
      </c>
      <c r="N172" s="67">
        <f t="shared" si="4"/>
        <v>8</v>
      </c>
      <c r="O172" s="68">
        <f>IF($L$16-L172&lt;=0,$L$16-Table3[[#This Row],[Container finish time from URC (6" default)]]+52,$L$16-L172)</f>
        <v>12</v>
      </c>
      <c r="P172" s="64"/>
      <c r="Q172" s="69"/>
      <c r="R172" s="70"/>
      <c r="S172" s="66" t="s">
        <v>1115</v>
      </c>
    </row>
    <row r="173" spans="1:19" s="2" customFormat="1" ht="19" customHeight="1" x14ac:dyDescent="0.3">
      <c r="A173" s="120"/>
      <c r="B173" s="110">
        <f>A173*Table3[[#This Row],[PPP]]</f>
        <v>0</v>
      </c>
      <c r="C173" s="48" t="s">
        <v>1000</v>
      </c>
      <c r="D173" s="45">
        <v>45801</v>
      </c>
      <c r="E173" s="37" t="s">
        <v>4</v>
      </c>
      <c r="F173" s="40" t="s">
        <v>155</v>
      </c>
      <c r="G173" s="40" t="s">
        <v>1011</v>
      </c>
      <c r="H173" s="28">
        <v>4</v>
      </c>
      <c r="I173" s="28">
        <v>3</v>
      </c>
      <c r="J173" s="27" t="s">
        <v>1124</v>
      </c>
      <c r="K173" s="28">
        <v>1</v>
      </c>
      <c r="L173" s="28">
        <v>8</v>
      </c>
      <c r="M173" s="27" t="s">
        <v>1115</v>
      </c>
      <c r="N173" s="67">
        <f t="shared" si="4"/>
        <v>8</v>
      </c>
      <c r="O173" s="68">
        <f>IF($L$16-L173&lt;=0,$L$16-Table3[[#This Row],[Container finish time from URC (6" default)]]+52,$L$16-L173)</f>
        <v>12</v>
      </c>
      <c r="P173" s="64"/>
      <c r="Q173" s="69"/>
      <c r="R173" s="70"/>
      <c r="S173" s="66" t="s">
        <v>1115</v>
      </c>
    </row>
    <row r="174" spans="1:19" s="2" customFormat="1" ht="19" customHeight="1" x14ac:dyDescent="0.3">
      <c r="A174" s="120"/>
      <c r="B174" s="110">
        <f>A174*Table3[[#This Row],[PPP]]</f>
        <v>0</v>
      </c>
      <c r="C174" s="47"/>
      <c r="D174" s="44">
        <v>44052</v>
      </c>
      <c r="E174" s="40" t="s">
        <v>4</v>
      </c>
      <c r="F174" s="40" t="s">
        <v>155</v>
      </c>
      <c r="G174" s="40" t="s">
        <v>355</v>
      </c>
      <c r="H174" s="27">
        <v>4</v>
      </c>
      <c r="I174" s="27">
        <v>3</v>
      </c>
      <c r="J174" s="27" t="s">
        <v>1124</v>
      </c>
      <c r="K174" s="27">
        <v>1</v>
      </c>
      <c r="L174" s="27">
        <v>8</v>
      </c>
      <c r="M174" s="27" t="s">
        <v>1115</v>
      </c>
      <c r="N174" s="62">
        <f t="shared" si="4"/>
        <v>8</v>
      </c>
      <c r="O174" s="63">
        <f>IF($L$16-L174&lt;=0,$L$16-Table3[[#This Row],[Container finish time from URC (6" default)]]+52,$L$16-L174)</f>
        <v>12</v>
      </c>
      <c r="P174" s="64"/>
      <c r="Q174" s="64"/>
      <c r="R174" s="65"/>
      <c r="S174" s="66" t="s">
        <v>1115</v>
      </c>
    </row>
    <row r="175" spans="1:19" s="2" customFormat="1" ht="19" customHeight="1" x14ac:dyDescent="0.3">
      <c r="A175" s="120"/>
      <c r="B175" s="110">
        <f>A175*Table3[[#This Row],[PPP]]</f>
        <v>0</v>
      </c>
      <c r="C175" s="48" t="s">
        <v>1000</v>
      </c>
      <c r="D175" s="45">
        <v>35632</v>
      </c>
      <c r="E175" s="37" t="s">
        <v>4</v>
      </c>
      <c r="F175" s="40" t="s">
        <v>155</v>
      </c>
      <c r="G175" s="40" t="s">
        <v>1012</v>
      </c>
      <c r="H175" s="28">
        <v>4</v>
      </c>
      <c r="I175" s="28">
        <v>3</v>
      </c>
      <c r="J175" s="27" t="s">
        <v>1124</v>
      </c>
      <c r="K175" s="28">
        <v>1</v>
      </c>
      <c r="L175" s="28">
        <v>8</v>
      </c>
      <c r="M175" s="27" t="s">
        <v>1115</v>
      </c>
      <c r="N175" s="67">
        <f t="shared" si="4"/>
        <v>8</v>
      </c>
      <c r="O175" s="68">
        <f>IF($L$16-L175&lt;=0,$L$16-Table3[[#This Row],[Container finish time from URC (6" default)]]+52,$L$16-L175)</f>
        <v>12</v>
      </c>
      <c r="P175" s="64"/>
      <c r="Q175" s="69"/>
      <c r="R175" s="70"/>
      <c r="S175" s="66" t="s">
        <v>1115</v>
      </c>
    </row>
    <row r="176" spans="1:19" s="2" customFormat="1" ht="19" customHeight="1" x14ac:dyDescent="0.3">
      <c r="A176" s="120"/>
      <c r="B176" s="110">
        <f>A176*Table3[[#This Row],[PPP]]</f>
        <v>0</v>
      </c>
      <c r="C176" s="47"/>
      <c r="D176" s="44">
        <v>43757</v>
      </c>
      <c r="E176" s="40" t="s">
        <v>4</v>
      </c>
      <c r="F176" s="40" t="s">
        <v>155</v>
      </c>
      <c r="G176" s="40" t="s">
        <v>356</v>
      </c>
      <c r="H176" s="27">
        <v>4</v>
      </c>
      <c r="I176" s="27">
        <v>3</v>
      </c>
      <c r="J176" s="27" t="s">
        <v>1124</v>
      </c>
      <c r="K176" s="27">
        <v>1</v>
      </c>
      <c r="L176" s="27">
        <v>8</v>
      </c>
      <c r="M176" s="27" t="s">
        <v>1115</v>
      </c>
      <c r="N176" s="62">
        <f t="shared" si="4"/>
        <v>8</v>
      </c>
      <c r="O176" s="63">
        <f>IF($L$16-L176&lt;=0,$L$16-Table3[[#This Row],[Container finish time from URC (6" default)]]+52,$L$16-L176)</f>
        <v>12</v>
      </c>
      <c r="P176" s="64"/>
      <c r="Q176" s="64"/>
      <c r="R176" s="65"/>
      <c r="S176" s="66" t="s">
        <v>1115</v>
      </c>
    </row>
    <row r="177" spans="1:19" s="2" customFormat="1" ht="19" customHeight="1" x14ac:dyDescent="0.3">
      <c r="A177" s="120"/>
      <c r="B177" s="110">
        <f>A177*Table3[[#This Row],[PPP]]</f>
        <v>0</v>
      </c>
      <c r="C177" s="47"/>
      <c r="D177" s="44">
        <v>35248</v>
      </c>
      <c r="E177" s="40" t="s">
        <v>4</v>
      </c>
      <c r="F177" s="40" t="s">
        <v>155</v>
      </c>
      <c r="G177" s="40" t="s">
        <v>357</v>
      </c>
      <c r="H177" s="27">
        <v>4</v>
      </c>
      <c r="I177" s="27">
        <v>3</v>
      </c>
      <c r="J177" s="27" t="s">
        <v>1124</v>
      </c>
      <c r="K177" s="27">
        <v>1</v>
      </c>
      <c r="L177" s="27">
        <v>8</v>
      </c>
      <c r="M177" s="27" t="s">
        <v>1115</v>
      </c>
      <c r="N177" s="62">
        <f t="shared" si="4"/>
        <v>8</v>
      </c>
      <c r="O177" s="63">
        <f>IF($L$16-L177&lt;=0,$L$16-Table3[[#This Row],[Container finish time from URC (6" default)]]+52,$L$16-L177)</f>
        <v>12</v>
      </c>
      <c r="P177" s="64"/>
      <c r="Q177" s="64"/>
      <c r="R177" s="65"/>
      <c r="S177" s="66" t="s">
        <v>1115</v>
      </c>
    </row>
    <row r="178" spans="1:19" s="2" customFormat="1" ht="19" customHeight="1" x14ac:dyDescent="0.3">
      <c r="A178" s="120"/>
      <c r="B178" s="110">
        <f>A178*Table3[[#This Row],[PPP]]</f>
        <v>0</v>
      </c>
      <c r="C178" s="47"/>
      <c r="D178" s="44">
        <v>35626</v>
      </c>
      <c r="E178" s="40" t="s">
        <v>4</v>
      </c>
      <c r="F178" s="40" t="s">
        <v>155</v>
      </c>
      <c r="G178" s="40" t="s">
        <v>358</v>
      </c>
      <c r="H178" s="27">
        <v>4</v>
      </c>
      <c r="I178" s="27">
        <v>3</v>
      </c>
      <c r="J178" s="27" t="s">
        <v>1124</v>
      </c>
      <c r="K178" s="27">
        <v>1</v>
      </c>
      <c r="L178" s="27">
        <v>8</v>
      </c>
      <c r="M178" s="27" t="s">
        <v>1115</v>
      </c>
      <c r="N178" s="62">
        <f t="shared" si="4"/>
        <v>8</v>
      </c>
      <c r="O178" s="63">
        <f>IF($L$16-L178&lt;=0,$L$16-Table3[[#This Row],[Container finish time from URC (6" default)]]+52,$L$16-L178)</f>
        <v>12</v>
      </c>
      <c r="P178" s="64"/>
      <c r="Q178" s="64"/>
      <c r="R178" s="65"/>
      <c r="S178" s="66" t="s">
        <v>1115</v>
      </c>
    </row>
    <row r="179" spans="1:19" s="2" customFormat="1" ht="19" customHeight="1" x14ac:dyDescent="0.3">
      <c r="A179" s="120"/>
      <c r="B179" s="110">
        <f>A179*Table3[[#This Row],[PPP]]</f>
        <v>0</v>
      </c>
      <c r="C179" s="47"/>
      <c r="D179" s="44">
        <v>45669</v>
      </c>
      <c r="E179" s="40" t="s">
        <v>4</v>
      </c>
      <c r="F179" s="40" t="s">
        <v>156</v>
      </c>
      <c r="G179" s="40" t="s">
        <v>359</v>
      </c>
      <c r="H179" s="27">
        <v>4</v>
      </c>
      <c r="I179" s="27">
        <v>3</v>
      </c>
      <c r="J179" s="27" t="s">
        <v>1124</v>
      </c>
      <c r="K179" s="27">
        <v>1</v>
      </c>
      <c r="L179" s="27">
        <v>8</v>
      </c>
      <c r="M179" s="27" t="s">
        <v>1115</v>
      </c>
      <c r="N179" s="62">
        <f t="shared" ref="N179:N210" si="5">IF($L$16-L179-H179&lt;=0,$L$16-L179-H179+52,$L$16-L179-H179)</f>
        <v>8</v>
      </c>
      <c r="O179" s="63">
        <f>IF($L$16-L179&lt;=0,$L$16-Table3[[#This Row],[Container finish time from URC (6" default)]]+52,$L$16-L179)</f>
        <v>12</v>
      </c>
      <c r="P179" s="64"/>
      <c r="Q179" s="64"/>
      <c r="R179" s="65"/>
      <c r="S179" s="66" t="s">
        <v>1115</v>
      </c>
    </row>
    <row r="180" spans="1:19" s="2" customFormat="1" ht="19" customHeight="1" x14ac:dyDescent="0.3">
      <c r="A180" s="120"/>
      <c r="B180" s="110">
        <f>A180*Table3[[#This Row],[PPP]]</f>
        <v>0</v>
      </c>
      <c r="C180" s="47"/>
      <c r="D180" s="44">
        <v>44078</v>
      </c>
      <c r="E180" s="40" t="s">
        <v>4</v>
      </c>
      <c r="F180" s="40" t="s">
        <v>156</v>
      </c>
      <c r="G180" s="40" t="s">
        <v>360</v>
      </c>
      <c r="H180" s="27">
        <v>4</v>
      </c>
      <c r="I180" s="27">
        <v>3</v>
      </c>
      <c r="J180" s="27" t="s">
        <v>1124</v>
      </c>
      <c r="K180" s="27">
        <v>1</v>
      </c>
      <c r="L180" s="27">
        <v>8</v>
      </c>
      <c r="M180" s="27" t="s">
        <v>1115</v>
      </c>
      <c r="N180" s="62">
        <f t="shared" si="5"/>
        <v>8</v>
      </c>
      <c r="O180" s="63">
        <f>IF($L$16-L180&lt;=0,$L$16-Table3[[#This Row],[Container finish time from URC (6" default)]]+52,$L$16-L180)</f>
        <v>12</v>
      </c>
      <c r="P180" s="64"/>
      <c r="Q180" s="64"/>
      <c r="R180" s="65"/>
      <c r="S180" s="66" t="s">
        <v>1115</v>
      </c>
    </row>
    <row r="181" spans="1:19" s="2" customFormat="1" ht="19" customHeight="1" x14ac:dyDescent="0.3">
      <c r="A181" s="120"/>
      <c r="B181" s="110">
        <f>A181*Table3[[#This Row],[PPP]]</f>
        <v>0</v>
      </c>
      <c r="C181" s="47"/>
      <c r="D181" s="44">
        <v>44055</v>
      </c>
      <c r="E181" s="40" t="s">
        <v>4</v>
      </c>
      <c r="F181" s="40" t="s">
        <v>156</v>
      </c>
      <c r="G181" s="40" t="s">
        <v>361</v>
      </c>
      <c r="H181" s="27">
        <v>4</v>
      </c>
      <c r="I181" s="27">
        <v>3</v>
      </c>
      <c r="J181" s="27" t="s">
        <v>1124</v>
      </c>
      <c r="K181" s="27">
        <v>1</v>
      </c>
      <c r="L181" s="27">
        <v>8</v>
      </c>
      <c r="M181" s="27" t="s">
        <v>1115</v>
      </c>
      <c r="N181" s="62">
        <f t="shared" si="5"/>
        <v>8</v>
      </c>
      <c r="O181" s="63">
        <f>IF($L$16-L181&lt;=0,$L$16-Table3[[#This Row],[Container finish time from URC (6" default)]]+52,$L$16-L181)</f>
        <v>12</v>
      </c>
      <c r="P181" s="64"/>
      <c r="Q181" s="64"/>
      <c r="R181" s="65"/>
      <c r="S181" s="66" t="s">
        <v>1115</v>
      </c>
    </row>
    <row r="182" spans="1:19" s="2" customFormat="1" ht="19" customHeight="1" x14ac:dyDescent="0.3">
      <c r="A182" s="120"/>
      <c r="B182" s="110">
        <f>A182*Table3[[#This Row],[PPP]]</f>
        <v>0</v>
      </c>
      <c r="C182" s="47"/>
      <c r="D182" s="44">
        <v>44035</v>
      </c>
      <c r="E182" s="40" t="s">
        <v>4</v>
      </c>
      <c r="F182" s="40" t="s">
        <v>156</v>
      </c>
      <c r="G182" s="40" t="s">
        <v>362</v>
      </c>
      <c r="H182" s="27">
        <v>4</v>
      </c>
      <c r="I182" s="27">
        <v>3</v>
      </c>
      <c r="J182" s="27" t="s">
        <v>1124</v>
      </c>
      <c r="K182" s="27">
        <v>1</v>
      </c>
      <c r="L182" s="27">
        <v>8</v>
      </c>
      <c r="M182" s="27" t="s">
        <v>1115</v>
      </c>
      <c r="N182" s="62">
        <f t="shared" si="5"/>
        <v>8</v>
      </c>
      <c r="O182" s="63">
        <f>IF($L$16-L182&lt;=0,$L$16-Table3[[#This Row],[Container finish time from URC (6" default)]]+52,$L$16-L182)</f>
        <v>12</v>
      </c>
      <c r="P182" s="64"/>
      <c r="Q182" s="64"/>
      <c r="R182" s="65"/>
      <c r="S182" s="66" t="s">
        <v>1115</v>
      </c>
    </row>
    <row r="183" spans="1:19" s="2" customFormat="1" ht="19" customHeight="1" x14ac:dyDescent="0.3">
      <c r="A183" s="120"/>
      <c r="B183" s="110">
        <f>A183*Table3[[#This Row],[PPP]]</f>
        <v>0</v>
      </c>
      <c r="C183" s="47"/>
      <c r="D183" s="44">
        <v>44063</v>
      </c>
      <c r="E183" s="40" t="s">
        <v>4</v>
      </c>
      <c r="F183" s="40" t="s">
        <v>156</v>
      </c>
      <c r="G183" s="40" t="s">
        <v>72</v>
      </c>
      <c r="H183" s="27">
        <v>4</v>
      </c>
      <c r="I183" s="27">
        <v>3</v>
      </c>
      <c r="J183" s="27" t="s">
        <v>1124</v>
      </c>
      <c r="K183" s="27">
        <v>1</v>
      </c>
      <c r="L183" s="27">
        <v>8</v>
      </c>
      <c r="M183" s="27" t="s">
        <v>1115</v>
      </c>
      <c r="N183" s="62">
        <f t="shared" si="5"/>
        <v>8</v>
      </c>
      <c r="O183" s="63">
        <f>IF($L$16-L183&lt;=0,$L$16-Table3[[#This Row],[Container finish time from URC (6" default)]]+52,$L$16-L183)</f>
        <v>12</v>
      </c>
      <c r="P183" s="64"/>
      <c r="Q183" s="64"/>
      <c r="R183" s="65"/>
      <c r="S183" s="66" t="s">
        <v>1115</v>
      </c>
    </row>
    <row r="184" spans="1:19" s="2" customFormat="1" ht="19" customHeight="1" x14ac:dyDescent="0.3">
      <c r="A184" s="120"/>
      <c r="B184" s="110">
        <f>A184*Table3[[#This Row],[PPP]]</f>
        <v>0</v>
      </c>
      <c r="C184" s="47"/>
      <c r="D184" s="44">
        <v>35220</v>
      </c>
      <c r="E184" s="40" t="s">
        <v>4</v>
      </c>
      <c r="F184" s="40" t="s">
        <v>156</v>
      </c>
      <c r="G184" s="40" t="s">
        <v>363</v>
      </c>
      <c r="H184" s="27">
        <v>4</v>
      </c>
      <c r="I184" s="27">
        <v>3</v>
      </c>
      <c r="J184" s="27" t="s">
        <v>1124</v>
      </c>
      <c r="K184" s="27">
        <v>1</v>
      </c>
      <c r="L184" s="27">
        <v>8</v>
      </c>
      <c r="M184" s="27" t="s">
        <v>1115</v>
      </c>
      <c r="N184" s="62">
        <f t="shared" si="5"/>
        <v>8</v>
      </c>
      <c r="O184" s="63">
        <f>IF($L$16-L184&lt;=0,$L$16-Table3[[#This Row],[Container finish time from URC (6" default)]]+52,$L$16-L184)</f>
        <v>12</v>
      </c>
      <c r="P184" s="64"/>
      <c r="Q184" s="64"/>
      <c r="R184" s="65"/>
      <c r="S184" s="66" t="s">
        <v>1115</v>
      </c>
    </row>
    <row r="185" spans="1:19" s="2" customFormat="1" ht="19" customHeight="1" x14ac:dyDescent="0.3">
      <c r="A185" s="120"/>
      <c r="B185" s="110">
        <f>A185*Table3[[#This Row],[PPP]]</f>
        <v>0</v>
      </c>
      <c r="C185" s="47"/>
      <c r="D185" s="44">
        <v>44076</v>
      </c>
      <c r="E185" s="40" t="s">
        <v>4</v>
      </c>
      <c r="F185" s="40" t="s">
        <v>156</v>
      </c>
      <c r="G185" s="40" t="s">
        <v>66</v>
      </c>
      <c r="H185" s="27">
        <v>4</v>
      </c>
      <c r="I185" s="27">
        <v>3</v>
      </c>
      <c r="J185" s="27" t="s">
        <v>1124</v>
      </c>
      <c r="K185" s="27">
        <v>1</v>
      </c>
      <c r="L185" s="27">
        <v>8</v>
      </c>
      <c r="M185" s="27" t="s">
        <v>1115</v>
      </c>
      <c r="N185" s="62">
        <f t="shared" si="5"/>
        <v>8</v>
      </c>
      <c r="O185" s="63">
        <f>IF($L$16-L185&lt;=0,$L$16-Table3[[#This Row],[Container finish time from URC (6" default)]]+52,$L$16-L185)</f>
        <v>12</v>
      </c>
      <c r="P185" s="64"/>
      <c r="Q185" s="64"/>
      <c r="R185" s="65"/>
      <c r="S185" s="66" t="s">
        <v>1115</v>
      </c>
    </row>
    <row r="186" spans="1:19" s="2" customFormat="1" ht="19" customHeight="1" x14ac:dyDescent="0.3">
      <c r="A186" s="120"/>
      <c r="B186" s="110">
        <f>A186*Table3[[#This Row],[PPP]]</f>
        <v>0</v>
      </c>
      <c r="C186" s="47"/>
      <c r="D186" s="44">
        <v>43579</v>
      </c>
      <c r="E186" s="40" t="s">
        <v>4</v>
      </c>
      <c r="F186" s="40" t="s">
        <v>156</v>
      </c>
      <c r="G186" s="40" t="s">
        <v>73</v>
      </c>
      <c r="H186" s="27">
        <v>4</v>
      </c>
      <c r="I186" s="27">
        <v>3</v>
      </c>
      <c r="J186" s="27" t="s">
        <v>1124</v>
      </c>
      <c r="K186" s="27">
        <v>1</v>
      </c>
      <c r="L186" s="27">
        <v>8</v>
      </c>
      <c r="M186" s="27" t="s">
        <v>1115</v>
      </c>
      <c r="N186" s="62">
        <f t="shared" si="5"/>
        <v>8</v>
      </c>
      <c r="O186" s="63">
        <f>IF($L$16-L186&lt;=0,$L$16-Table3[[#This Row],[Container finish time from URC (6" default)]]+52,$L$16-L186)</f>
        <v>12</v>
      </c>
      <c r="P186" s="64"/>
      <c r="Q186" s="64"/>
      <c r="R186" s="65"/>
      <c r="S186" s="66" t="s">
        <v>1115</v>
      </c>
    </row>
    <row r="187" spans="1:19" s="2" customFormat="1" ht="19" customHeight="1" x14ac:dyDescent="0.3">
      <c r="A187" s="120"/>
      <c r="B187" s="110">
        <f>A187*Table3[[#This Row],[PPP]]</f>
        <v>0</v>
      </c>
      <c r="C187" s="47"/>
      <c r="D187" s="44">
        <v>43627</v>
      </c>
      <c r="E187" s="40" t="s">
        <v>4</v>
      </c>
      <c r="F187" s="40" t="s">
        <v>157</v>
      </c>
      <c r="G187" s="40" t="s">
        <v>364</v>
      </c>
      <c r="H187" s="27">
        <v>4</v>
      </c>
      <c r="I187" s="27">
        <v>3</v>
      </c>
      <c r="J187" s="27" t="s">
        <v>1124</v>
      </c>
      <c r="K187" s="27">
        <v>1</v>
      </c>
      <c r="L187" s="27">
        <v>8</v>
      </c>
      <c r="M187" s="27" t="s">
        <v>1115</v>
      </c>
      <c r="N187" s="62">
        <f t="shared" si="5"/>
        <v>8</v>
      </c>
      <c r="O187" s="63">
        <f>IF($L$16-L187&lt;=0,$L$16-Table3[[#This Row],[Container finish time from URC (6" default)]]+52,$L$16-L187)</f>
        <v>12</v>
      </c>
      <c r="P187" s="64"/>
      <c r="Q187" s="64"/>
      <c r="R187" s="65"/>
      <c r="S187" s="66" t="s">
        <v>1115</v>
      </c>
    </row>
    <row r="188" spans="1:19" s="2" customFormat="1" ht="19" customHeight="1" x14ac:dyDescent="0.3">
      <c r="A188" s="120"/>
      <c r="B188" s="110">
        <f>A188*Table3[[#This Row],[PPP]]</f>
        <v>0</v>
      </c>
      <c r="C188" s="47"/>
      <c r="D188" s="44">
        <v>43703</v>
      </c>
      <c r="E188" s="40" t="s">
        <v>4</v>
      </c>
      <c r="F188" s="40" t="s">
        <v>157</v>
      </c>
      <c r="G188" s="40" t="s">
        <v>365</v>
      </c>
      <c r="H188" s="27">
        <v>4</v>
      </c>
      <c r="I188" s="27">
        <v>3</v>
      </c>
      <c r="J188" s="27" t="s">
        <v>1124</v>
      </c>
      <c r="K188" s="27">
        <v>1</v>
      </c>
      <c r="L188" s="27">
        <v>8</v>
      </c>
      <c r="M188" s="27" t="s">
        <v>1115</v>
      </c>
      <c r="N188" s="62">
        <f t="shared" si="5"/>
        <v>8</v>
      </c>
      <c r="O188" s="63">
        <f>IF($L$16-L188&lt;=0,$L$16-Table3[[#This Row],[Container finish time from URC (6" default)]]+52,$L$16-L188)</f>
        <v>12</v>
      </c>
      <c r="P188" s="64"/>
      <c r="Q188" s="64"/>
      <c r="R188" s="65"/>
      <c r="S188" s="66" t="s">
        <v>1115</v>
      </c>
    </row>
    <row r="189" spans="1:19" s="2" customFormat="1" ht="19" customHeight="1" x14ac:dyDescent="0.3">
      <c r="A189" s="120"/>
      <c r="B189" s="110">
        <f>A189*Table3[[#This Row],[PPP]]</f>
        <v>0</v>
      </c>
      <c r="C189" s="47"/>
      <c r="D189" s="44">
        <v>43628</v>
      </c>
      <c r="E189" s="40" t="s">
        <v>4</v>
      </c>
      <c r="F189" s="40" t="s">
        <v>157</v>
      </c>
      <c r="G189" s="40" t="s">
        <v>366</v>
      </c>
      <c r="H189" s="27">
        <v>4</v>
      </c>
      <c r="I189" s="27">
        <v>3</v>
      </c>
      <c r="J189" s="27" t="s">
        <v>1124</v>
      </c>
      <c r="K189" s="27">
        <v>1</v>
      </c>
      <c r="L189" s="27">
        <v>8</v>
      </c>
      <c r="M189" s="27" t="s">
        <v>1115</v>
      </c>
      <c r="N189" s="62">
        <f t="shared" si="5"/>
        <v>8</v>
      </c>
      <c r="O189" s="63">
        <f>IF($L$16-L189&lt;=0,$L$16-Table3[[#This Row],[Container finish time from URC (6" default)]]+52,$L$16-L189)</f>
        <v>12</v>
      </c>
      <c r="P189" s="64"/>
      <c r="Q189" s="64"/>
      <c r="R189" s="65"/>
      <c r="S189" s="66" t="s">
        <v>1115</v>
      </c>
    </row>
    <row r="190" spans="1:19" s="2" customFormat="1" ht="19" customHeight="1" x14ac:dyDescent="0.3">
      <c r="A190" s="120"/>
      <c r="B190" s="110">
        <f>A190*Table3[[#This Row],[PPP]]</f>
        <v>0</v>
      </c>
      <c r="C190" s="47"/>
      <c r="D190" s="44">
        <v>15167</v>
      </c>
      <c r="E190" s="40" t="s">
        <v>34</v>
      </c>
      <c r="F190" s="40" t="s">
        <v>158</v>
      </c>
      <c r="G190" s="40" t="s">
        <v>367</v>
      </c>
      <c r="H190" s="27">
        <v>4</v>
      </c>
      <c r="I190" s="27">
        <v>3</v>
      </c>
      <c r="J190" s="27" t="s">
        <v>1124</v>
      </c>
      <c r="K190" s="27">
        <v>2</v>
      </c>
      <c r="L190" s="27">
        <v>8</v>
      </c>
      <c r="M190" s="27" t="s">
        <v>1115</v>
      </c>
      <c r="N190" s="62">
        <f t="shared" si="5"/>
        <v>8</v>
      </c>
      <c r="O190" s="63">
        <f>IF($L$16-L190&lt;=0,$L$16-Table3[[#This Row],[Container finish time from URC (6" default)]]+52,$L$16-L190)</f>
        <v>12</v>
      </c>
      <c r="P190" s="64"/>
      <c r="Q190" s="64"/>
      <c r="R190" s="65"/>
      <c r="S190" s="66" t="s">
        <v>1115</v>
      </c>
    </row>
    <row r="191" spans="1:19" s="2" customFormat="1" ht="19" customHeight="1" x14ac:dyDescent="0.3">
      <c r="A191" s="120"/>
      <c r="B191" s="110">
        <f>A191*Table3[[#This Row],[PPP]]</f>
        <v>0</v>
      </c>
      <c r="C191" s="47"/>
      <c r="D191" s="44">
        <v>15174</v>
      </c>
      <c r="E191" s="40" t="s">
        <v>34</v>
      </c>
      <c r="F191" s="40" t="s">
        <v>158</v>
      </c>
      <c r="G191" s="40" t="s">
        <v>368</v>
      </c>
      <c r="H191" s="27">
        <v>4</v>
      </c>
      <c r="I191" s="27">
        <v>3</v>
      </c>
      <c r="J191" s="27" t="s">
        <v>1124</v>
      </c>
      <c r="K191" s="27">
        <v>2</v>
      </c>
      <c r="L191" s="27">
        <v>8</v>
      </c>
      <c r="M191" s="27" t="s">
        <v>1115</v>
      </c>
      <c r="N191" s="62">
        <f t="shared" si="5"/>
        <v>8</v>
      </c>
      <c r="O191" s="63">
        <f>IF($L$16-L191&lt;=0,$L$16-Table3[[#This Row],[Container finish time from URC (6" default)]]+52,$L$16-L191)</f>
        <v>12</v>
      </c>
      <c r="P191" s="64"/>
      <c r="Q191" s="64"/>
      <c r="R191" s="65"/>
      <c r="S191" s="66" t="s">
        <v>1115</v>
      </c>
    </row>
    <row r="192" spans="1:19" s="2" customFormat="1" ht="19" customHeight="1" x14ac:dyDescent="0.3">
      <c r="A192" s="120"/>
      <c r="B192" s="110">
        <f>A192*Table3[[#This Row],[PPP]]</f>
        <v>0</v>
      </c>
      <c r="C192" s="47"/>
      <c r="D192" s="44">
        <v>15192</v>
      </c>
      <c r="E192" s="40" t="s">
        <v>34</v>
      </c>
      <c r="F192" s="40" t="s">
        <v>158</v>
      </c>
      <c r="G192" s="40" t="s">
        <v>369</v>
      </c>
      <c r="H192" s="27">
        <v>4</v>
      </c>
      <c r="I192" s="27">
        <v>3</v>
      </c>
      <c r="J192" s="27" t="s">
        <v>1124</v>
      </c>
      <c r="K192" s="27">
        <v>2</v>
      </c>
      <c r="L192" s="27">
        <v>8</v>
      </c>
      <c r="M192" s="27" t="s">
        <v>1115</v>
      </c>
      <c r="N192" s="62">
        <f t="shared" si="5"/>
        <v>8</v>
      </c>
      <c r="O192" s="63">
        <f>IF($L$16-L192&lt;=0,$L$16-Table3[[#This Row],[Container finish time from URC (6" default)]]+52,$L$16-L192)</f>
        <v>12</v>
      </c>
      <c r="P192" s="64"/>
      <c r="Q192" s="64"/>
      <c r="R192" s="65"/>
      <c r="S192" s="66" t="s">
        <v>1115</v>
      </c>
    </row>
    <row r="193" spans="1:19" s="2" customFormat="1" ht="19" customHeight="1" x14ac:dyDescent="0.3">
      <c r="A193" s="120"/>
      <c r="B193" s="110">
        <f>A193*Table3[[#This Row],[PPP]]</f>
        <v>0</v>
      </c>
      <c r="C193" s="47"/>
      <c r="D193" s="44">
        <v>71172</v>
      </c>
      <c r="E193" s="40" t="s">
        <v>99</v>
      </c>
      <c r="F193" s="40" t="s">
        <v>159</v>
      </c>
      <c r="G193" s="40" t="s">
        <v>370</v>
      </c>
      <c r="H193" s="27">
        <v>3</v>
      </c>
      <c r="I193" s="27">
        <v>2</v>
      </c>
      <c r="J193" s="27" t="s">
        <v>1124</v>
      </c>
      <c r="K193" s="27">
        <v>1</v>
      </c>
      <c r="L193" s="27">
        <v>8</v>
      </c>
      <c r="M193" s="27" t="s">
        <v>1115</v>
      </c>
      <c r="N193" s="62">
        <f t="shared" si="5"/>
        <v>9</v>
      </c>
      <c r="O193" s="63">
        <f>IF($L$16-L193&lt;=0,$L$16-Table3[[#This Row],[Container finish time from URC (6" default)]]+52,$L$16-L193)</f>
        <v>12</v>
      </c>
      <c r="P193" s="64"/>
      <c r="Q193" s="64"/>
      <c r="R193" s="65"/>
      <c r="S193" s="66" t="s">
        <v>1115</v>
      </c>
    </row>
    <row r="194" spans="1:19" s="2" customFormat="1" ht="19" customHeight="1" x14ac:dyDescent="0.3">
      <c r="A194" s="120"/>
      <c r="B194" s="110">
        <f>A194*Table3[[#This Row],[PPP]]</f>
        <v>0</v>
      </c>
      <c r="C194" s="47"/>
      <c r="D194" s="44">
        <v>71182</v>
      </c>
      <c r="E194" s="40" t="s">
        <v>99</v>
      </c>
      <c r="F194" s="40" t="s">
        <v>159</v>
      </c>
      <c r="G194" s="40" t="s">
        <v>371</v>
      </c>
      <c r="H194" s="27">
        <v>3</v>
      </c>
      <c r="I194" s="27">
        <v>2</v>
      </c>
      <c r="J194" s="27" t="s">
        <v>1124</v>
      </c>
      <c r="K194" s="27">
        <v>1</v>
      </c>
      <c r="L194" s="27">
        <v>8</v>
      </c>
      <c r="M194" s="27" t="s">
        <v>1115</v>
      </c>
      <c r="N194" s="62">
        <f t="shared" si="5"/>
        <v>9</v>
      </c>
      <c r="O194" s="63">
        <f>IF($L$16-L194&lt;=0,$L$16-Table3[[#This Row],[Container finish time from URC (6" default)]]+52,$L$16-L194)</f>
        <v>12</v>
      </c>
      <c r="P194" s="64"/>
      <c r="Q194" s="64"/>
      <c r="R194" s="65"/>
      <c r="S194" s="66" t="s">
        <v>1115</v>
      </c>
    </row>
    <row r="195" spans="1:19" s="2" customFormat="1" ht="19" customHeight="1" x14ac:dyDescent="0.3">
      <c r="A195" s="120"/>
      <c r="B195" s="110">
        <f>A195*Table3[[#This Row],[PPP]]</f>
        <v>0</v>
      </c>
      <c r="C195" s="47"/>
      <c r="D195" s="44">
        <v>71086</v>
      </c>
      <c r="E195" s="40" t="s">
        <v>99</v>
      </c>
      <c r="F195" s="40" t="s">
        <v>159</v>
      </c>
      <c r="G195" s="40" t="s">
        <v>372</v>
      </c>
      <c r="H195" s="27">
        <v>3</v>
      </c>
      <c r="I195" s="27">
        <v>2</v>
      </c>
      <c r="J195" s="27" t="s">
        <v>1124</v>
      </c>
      <c r="K195" s="27">
        <v>1</v>
      </c>
      <c r="L195" s="27">
        <v>8</v>
      </c>
      <c r="M195" s="27" t="s">
        <v>1115</v>
      </c>
      <c r="N195" s="62">
        <f t="shared" si="5"/>
        <v>9</v>
      </c>
      <c r="O195" s="63">
        <f>IF($L$16-L195&lt;=0,$L$16-Table3[[#This Row],[Container finish time from URC (6" default)]]+52,$L$16-L195)</f>
        <v>12</v>
      </c>
      <c r="P195" s="64"/>
      <c r="Q195" s="64"/>
      <c r="R195" s="65"/>
      <c r="S195" s="66" t="s">
        <v>1115</v>
      </c>
    </row>
    <row r="196" spans="1:19" s="2" customFormat="1" ht="19" customHeight="1" x14ac:dyDescent="0.3">
      <c r="A196" s="120"/>
      <c r="B196" s="110">
        <f>A196*Table3[[#This Row],[PPP]]</f>
        <v>0</v>
      </c>
      <c r="C196" s="47"/>
      <c r="D196" s="44">
        <v>71071</v>
      </c>
      <c r="E196" s="40" t="s">
        <v>99</v>
      </c>
      <c r="F196" s="40" t="s">
        <v>159</v>
      </c>
      <c r="G196" s="40" t="s">
        <v>373</v>
      </c>
      <c r="H196" s="27">
        <v>3</v>
      </c>
      <c r="I196" s="27">
        <v>2</v>
      </c>
      <c r="J196" s="27" t="s">
        <v>1124</v>
      </c>
      <c r="K196" s="27">
        <v>1</v>
      </c>
      <c r="L196" s="27">
        <v>8</v>
      </c>
      <c r="M196" s="27" t="s">
        <v>1115</v>
      </c>
      <c r="N196" s="62">
        <f t="shared" si="5"/>
        <v>9</v>
      </c>
      <c r="O196" s="63">
        <f>IF($L$16-L196&lt;=0,$L$16-Table3[[#This Row],[Container finish time from URC (6" default)]]+52,$L$16-L196)</f>
        <v>12</v>
      </c>
      <c r="P196" s="64"/>
      <c r="Q196" s="64"/>
      <c r="R196" s="65"/>
      <c r="S196" s="66" t="s">
        <v>1115</v>
      </c>
    </row>
    <row r="197" spans="1:19" s="2" customFormat="1" ht="19" customHeight="1" x14ac:dyDescent="0.3">
      <c r="A197" s="120"/>
      <c r="B197" s="110">
        <f>A197*Table3[[#This Row],[PPP]]</f>
        <v>0</v>
      </c>
      <c r="C197" s="47"/>
      <c r="D197" s="44">
        <v>69306</v>
      </c>
      <c r="E197" s="40" t="s">
        <v>99</v>
      </c>
      <c r="F197" s="40" t="s">
        <v>159</v>
      </c>
      <c r="G197" s="40" t="s">
        <v>374</v>
      </c>
      <c r="H197" s="27">
        <v>3</v>
      </c>
      <c r="I197" s="27">
        <v>2</v>
      </c>
      <c r="J197" s="27" t="s">
        <v>1124</v>
      </c>
      <c r="K197" s="27">
        <v>1</v>
      </c>
      <c r="L197" s="27">
        <v>8</v>
      </c>
      <c r="M197" s="27" t="s">
        <v>1115</v>
      </c>
      <c r="N197" s="62">
        <f t="shared" si="5"/>
        <v>9</v>
      </c>
      <c r="O197" s="63">
        <f>IF($L$16-L197&lt;=0,$L$16-Table3[[#This Row],[Container finish time from URC (6" default)]]+52,$L$16-L197)</f>
        <v>12</v>
      </c>
      <c r="P197" s="64"/>
      <c r="Q197" s="64"/>
      <c r="R197" s="65"/>
      <c r="S197" s="66" t="s">
        <v>1115</v>
      </c>
    </row>
    <row r="198" spans="1:19" s="2" customFormat="1" ht="19" customHeight="1" x14ac:dyDescent="0.3">
      <c r="A198" s="120"/>
      <c r="B198" s="110">
        <f>A198*Table3[[#This Row],[PPP]]</f>
        <v>0</v>
      </c>
      <c r="C198" s="47"/>
      <c r="D198" s="44">
        <v>71072</v>
      </c>
      <c r="E198" s="40" t="s">
        <v>99</v>
      </c>
      <c r="F198" s="40" t="s">
        <v>159</v>
      </c>
      <c r="G198" s="40" t="s">
        <v>375</v>
      </c>
      <c r="H198" s="27">
        <v>3</v>
      </c>
      <c r="I198" s="27">
        <v>2</v>
      </c>
      <c r="J198" s="27" t="s">
        <v>1124</v>
      </c>
      <c r="K198" s="27">
        <v>1</v>
      </c>
      <c r="L198" s="27">
        <v>8</v>
      </c>
      <c r="M198" s="27" t="s">
        <v>1115</v>
      </c>
      <c r="N198" s="62">
        <f t="shared" si="5"/>
        <v>9</v>
      </c>
      <c r="O198" s="63">
        <f>IF($L$16-L198&lt;=0,$L$16-Table3[[#This Row],[Container finish time from URC (6" default)]]+52,$L$16-L198)</f>
        <v>12</v>
      </c>
      <c r="P198" s="64"/>
      <c r="Q198" s="64"/>
      <c r="R198" s="65"/>
      <c r="S198" s="66" t="s">
        <v>1115</v>
      </c>
    </row>
    <row r="199" spans="1:19" s="2" customFormat="1" ht="19" customHeight="1" x14ac:dyDescent="0.3">
      <c r="A199" s="120"/>
      <c r="B199" s="110">
        <f>A199*Table3[[#This Row],[PPP]]</f>
        <v>0</v>
      </c>
      <c r="C199" s="47"/>
      <c r="D199" s="44">
        <v>70960</v>
      </c>
      <c r="E199" s="40" t="s">
        <v>99</v>
      </c>
      <c r="F199" s="40" t="s">
        <v>159</v>
      </c>
      <c r="G199" s="40" t="s">
        <v>376</v>
      </c>
      <c r="H199" s="27">
        <v>3</v>
      </c>
      <c r="I199" s="27">
        <v>2</v>
      </c>
      <c r="J199" s="27" t="s">
        <v>1124</v>
      </c>
      <c r="K199" s="27">
        <v>1</v>
      </c>
      <c r="L199" s="27">
        <v>8</v>
      </c>
      <c r="M199" s="27" t="s">
        <v>1115</v>
      </c>
      <c r="N199" s="62">
        <f t="shared" si="5"/>
        <v>9</v>
      </c>
      <c r="O199" s="63">
        <f>IF($L$16-L199&lt;=0,$L$16-Table3[[#This Row],[Container finish time from URC (6" default)]]+52,$L$16-L199)</f>
        <v>12</v>
      </c>
      <c r="P199" s="64"/>
      <c r="Q199" s="64"/>
      <c r="R199" s="65"/>
      <c r="S199" s="66" t="s">
        <v>1115</v>
      </c>
    </row>
    <row r="200" spans="1:19" s="2" customFormat="1" ht="19" customHeight="1" x14ac:dyDescent="0.3">
      <c r="A200" s="120"/>
      <c r="B200" s="110">
        <f>A200*Table3[[#This Row],[PPP]]</f>
        <v>0</v>
      </c>
      <c r="C200" s="47"/>
      <c r="D200" s="44">
        <v>69305</v>
      </c>
      <c r="E200" s="40" t="s">
        <v>99</v>
      </c>
      <c r="F200" s="40" t="s">
        <v>159</v>
      </c>
      <c r="G200" s="40" t="s">
        <v>377</v>
      </c>
      <c r="H200" s="27">
        <v>3</v>
      </c>
      <c r="I200" s="27">
        <v>2</v>
      </c>
      <c r="J200" s="27" t="s">
        <v>1124</v>
      </c>
      <c r="K200" s="27">
        <v>1</v>
      </c>
      <c r="L200" s="27">
        <v>8</v>
      </c>
      <c r="M200" s="27" t="s">
        <v>1115</v>
      </c>
      <c r="N200" s="62">
        <f t="shared" si="5"/>
        <v>9</v>
      </c>
      <c r="O200" s="63">
        <f>IF($L$16-L200&lt;=0,$L$16-Table3[[#This Row],[Container finish time from URC (6" default)]]+52,$L$16-L200)</f>
        <v>12</v>
      </c>
      <c r="P200" s="64"/>
      <c r="Q200" s="64"/>
      <c r="R200" s="65"/>
      <c r="S200" s="66" t="s">
        <v>1115</v>
      </c>
    </row>
    <row r="201" spans="1:19" s="2" customFormat="1" ht="19" customHeight="1" x14ac:dyDescent="0.3">
      <c r="A201" s="120"/>
      <c r="B201" s="110">
        <f>A201*Table3[[#This Row],[PPP]]</f>
        <v>0</v>
      </c>
      <c r="C201" s="47"/>
      <c r="D201" s="44">
        <v>69304</v>
      </c>
      <c r="E201" s="40" t="s">
        <v>99</v>
      </c>
      <c r="F201" s="40" t="s">
        <v>159</v>
      </c>
      <c r="G201" s="40" t="s">
        <v>378</v>
      </c>
      <c r="H201" s="27">
        <v>3</v>
      </c>
      <c r="I201" s="27">
        <v>2</v>
      </c>
      <c r="J201" s="27" t="s">
        <v>1124</v>
      </c>
      <c r="K201" s="27">
        <v>1</v>
      </c>
      <c r="L201" s="27">
        <v>8</v>
      </c>
      <c r="M201" s="27" t="s">
        <v>1115</v>
      </c>
      <c r="N201" s="62">
        <f t="shared" si="5"/>
        <v>9</v>
      </c>
      <c r="O201" s="63">
        <f>IF($L$16-L201&lt;=0,$L$16-Table3[[#This Row],[Container finish time from URC (6" default)]]+52,$L$16-L201)</f>
        <v>12</v>
      </c>
      <c r="P201" s="64"/>
      <c r="Q201" s="64"/>
      <c r="R201" s="65"/>
      <c r="S201" s="66" t="s">
        <v>1115</v>
      </c>
    </row>
    <row r="202" spans="1:19" ht="19" customHeight="1" x14ac:dyDescent="0.3">
      <c r="A202" s="120"/>
      <c r="B202" s="110">
        <f>A202*Table3[[#This Row],[PPP]]</f>
        <v>0</v>
      </c>
      <c r="C202" s="47"/>
      <c r="D202" s="44">
        <v>70948</v>
      </c>
      <c r="E202" s="40" t="s">
        <v>99</v>
      </c>
      <c r="F202" s="40" t="s">
        <v>160</v>
      </c>
      <c r="G202" s="40" t="s">
        <v>379</v>
      </c>
      <c r="H202" s="27">
        <v>4</v>
      </c>
      <c r="I202" s="27">
        <v>3</v>
      </c>
      <c r="J202" s="27" t="s">
        <v>1124</v>
      </c>
      <c r="K202" s="27">
        <v>2</v>
      </c>
      <c r="L202" s="27">
        <v>8</v>
      </c>
      <c r="M202" s="27" t="s">
        <v>1115</v>
      </c>
      <c r="N202" s="62">
        <f t="shared" si="5"/>
        <v>8</v>
      </c>
      <c r="O202" s="63">
        <f>IF($L$16-L202&lt;=0,$L$16-Table3[[#This Row],[Container finish time from URC (6" default)]]+52,$L$16-L202)</f>
        <v>12</v>
      </c>
      <c r="P202" s="71"/>
      <c r="Q202" s="71"/>
      <c r="R202" s="72"/>
      <c r="S202" s="66" t="s">
        <v>1115</v>
      </c>
    </row>
    <row r="203" spans="1:19" ht="19" customHeight="1" x14ac:dyDescent="0.3">
      <c r="A203" s="120"/>
      <c r="B203" s="110">
        <f>A203*Table3[[#This Row],[PPP]]</f>
        <v>0</v>
      </c>
      <c r="C203" s="47"/>
      <c r="D203" s="44">
        <v>70942</v>
      </c>
      <c r="E203" s="40" t="s">
        <v>99</v>
      </c>
      <c r="F203" s="40" t="s">
        <v>160</v>
      </c>
      <c r="G203" s="40" t="s">
        <v>380</v>
      </c>
      <c r="H203" s="27">
        <v>4</v>
      </c>
      <c r="I203" s="27">
        <v>3</v>
      </c>
      <c r="J203" s="27" t="s">
        <v>1124</v>
      </c>
      <c r="K203" s="27">
        <v>2</v>
      </c>
      <c r="L203" s="27">
        <v>8</v>
      </c>
      <c r="M203" s="27" t="s">
        <v>1115</v>
      </c>
      <c r="N203" s="62">
        <f t="shared" si="5"/>
        <v>8</v>
      </c>
      <c r="O203" s="63">
        <f>IF($L$16-L203&lt;=0,$L$16-Table3[[#This Row],[Container finish time from URC (6" default)]]+52,$L$16-L203)</f>
        <v>12</v>
      </c>
      <c r="P203" s="71"/>
      <c r="Q203" s="71"/>
      <c r="R203" s="72"/>
      <c r="S203" s="66" t="s">
        <v>1115</v>
      </c>
    </row>
    <row r="204" spans="1:19" ht="19" customHeight="1" x14ac:dyDescent="0.3">
      <c r="A204" s="120"/>
      <c r="B204" s="110">
        <f>A204*Table3[[#This Row],[PPP]]</f>
        <v>0</v>
      </c>
      <c r="C204" s="47"/>
      <c r="D204" s="44">
        <v>70944</v>
      </c>
      <c r="E204" s="40" t="s">
        <v>99</v>
      </c>
      <c r="F204" s="40" t="s">
        <v>160</v>
      </c>
      <c r="G204" s="40" t="s">
        <v>381</v>
      </c>
      <c r="H204" s="27">
        <v>4</v>
      </c>
      <c r="I204" s="27">
        <v>3</v>
      </c>
      <c r="J204" s="27" t="s">
        <v>1124</v>
      </c>
      <c r="K204" s="27">
        <v>2</v>
      </c>
      <c r="L204" s="27">
        <v>8</v>
      </c>
      <c r="M204" s="27" t="s">
        <v>1115</v>
      </c>
      <c r="N204" s="62">
        <f t="shared" si="5"/>
        <v>8</v>
      </c>
      <c r="O204" s="63">
        <f>IF($L$16-L204&lt;=0,$L$16-Table3[[#This Row],[Container finish time from URC (6" default)]]+52,$L$16-L204)</f>
        <v>12</v>
      </c>
      <c r="P204" s="71"/>
      <c r="Q204" s="71"/>
      <c r="R204" s="72"/>
      <c r="S204" s="66" t="s">
        <v>1115</v>
      </c>
    </row>
    <row r="205" spans="1:19" ht="19" customHeight="1" x14ac:dyDescent="0.3">
      <c r="A205" s="120"/>
      <c r="B205" s="110">
        <f>A205*Table3[[#This Row],[PPP]]</f>
        <v>0</v>
      </c>
      <c r="C205" s="47"/>
      <c r="D205" s="44">
        <v>71043</v>
      </c>
      <c r="E205" s="40" t="s">
        <v>99</v>
      </c>
      <c r="F205" s="40" t="s">
        <v>160</v>
      </c>
      <c r="G205" s="40" t="s">
        <v>382</v>
      </c>
      <c r="H205" s="27">
        <v>4</v>
      </c>
      <c r="I205" s="27">
        <v>3</v>
      </c>
      <c r="J205" s="27" t="s">
        <v>1124</v>
      </c>
      <c r="K205" s="27">
        <v>1</v>
      </c>
      <c r="L205" s="27">
        <v>8</v>
      </c>
      <c r="M205" s="27" t="s">
        <v>1115</v>
      </c>
      <c r="N205" s="62">
        <f t="shared" si="5"/>
        <v>8</v>
      </c>
      <c r="O205" s="63">
        <f>IF($L$16-L205&lt;=0,$L$16-Table3[[#This Row],[Container finish time from URC (6" default)]]+52,$L$16-L205)</f>
        <v>12</v>
      </c>
      <c r="P205" s="71"/>
      <c r="Q205" s="71"/>
      <c r="R205" s="72"/>
      <c r="S205" s="66" t="s">
        <v>1115</v>
      </c>
    </row>
    <row r="206" spans="1:19" ht="19" customHeight="1" x14ac:dyDescent="0.3">
      <c r="A206" s="120"/>
      <c r="B206" s="110">
        <f>A206*Table3[[#This Row],[PPP]]</f>
        <v>0</v>
      </c>
      <c r="C206" s="47"/>
      <c r="D206" s="44">
        <v>70945</v>
      </c>
      <c r="E206" s="40" t="s">
        <v>99</v>
      </c>
      <c r="F206" s="40" t="s">
        <v>160</v>
      </c>
      <c r="G206" s="40" t="s">
        <v>383</v>
      </c>
      <c r="H206" s="27">
        <v>4</v>
      </c>
      <c r="I206" s="27">
        <v>3</v>
      </c>
      <c r="J206" s="27" t="s">
        <v>1124</v>
      </c>
      <c r="K206" s="27">
        <v>2</v>
      </c>
      <c r="L206" s="27">
        <v>8</v>
      </c>
      <c r="M206" s="27" t="s">
        <v>1115</v>
      </c>
      <c r="N206" s="62">
        <f t="shared" si="5"/>
        <v>8</v>
      </c>
      <c r="O206" s="63">
        <f>IF($L$16-L206&lt;=0,$L$16-Table3[[#This Row],[Container finish time from URC (6" default)]]+52,$L$16-L206)</f>
        <v>12</v>
      </c>
      <c r="P206" s="71"/>
      <c r="Q206" s="71"/>
      <c r="R206" s="72"/>
      <c r="S206" s="66" t="s">
        <v>1115</v>
      </c>
    </row>
    <row r="207" spans="1:19" ht="19" customHeight="1" x14ac:dyDescent="0.3">
      <c r="A207" s="120"/>
      <c r="B207" s="110">
        <f>A207*Table3[[#This Row],[PPP]]</f>
        <v>0</v>
      </c>
      <c r="C207" s="48" t="s">
        <v>1000</v>
      </c>
      <c r="D207" s="45">
        <v>69307</v>
      </c>
      <c r="E207" s="40" t="s">
        <v>99</v>
      </c>
      <c r="F207" s="37" t="s">
        <v>1013</v>
      </c>
      <c r="G207" s="35" t="s">
        <v>1014</v>
      </c>
      <c r="H207" s="28">
        <v>3</v>
      </c>
      <c r="I207" s="28">
        <v>2</v>
      </c>
      <c r="J207" s="27" t="s">
        <v>1124</v>
      </c>
      <c r="K207" s="28">
        <v>1</v>
      </c>
      <c r="L207" s="28">
        <v>6</v>
      </c>
      <c r="M207" s="27" t="s">
        <v>1115</v>
      </c>
      <c r="N207" s="67">
        <f t="shared" si="5"/>
        <v>11</v>
      </c>
      <c r="O207" s="68">
        <f>IF($L$16-L207&lt;=0,$L$16-Table3[[#This Row],[Container finish time from URC (6" default)]]+52,$L$16-L207)</f>
        <v>14</v>
      </c>
      <c r="P207" s="71"/>
      <c r="Q207" s="73"/>
      <c r="R207" s="74"/>
      <c r="S207" s="66" t="s">
        <v>1115</v>
      </c>
    </row>
    <row r="208" spans="1:19" ht="19" customHeight="1" x14ac:dyDescent="0.3">
      <c r="A208" s="120"/>
      <c r="B208" s="110">
        <f>A208*Table3[[#This Row],[PPP]]</f>
        <v>0</v>
      </c>
      <c r="C208" s="47"/>
      <c r="D208" s="44">
        <v>70759</v>
      </c>
      <c r="E208" s="40" t="s">
        <v>99</v>
      </c>
      <c r="F208" s="40" t="s">
        <v>161</v>
      </c>
      <c r="G208" s="40" t="s">
        <v>17</v>
      </c>
      <c r="H208" s="27">
        <v>3</v>
      </c>
      <c r="I208" s="27">
        <v>2</v>
      </c>
      <c r="J208" s="27" t="s">
        <v>1124</v>
      </c>
      <c r="K208" s="27">
        <v>1</v>
      </c>
      <c r="L208" s="27">
        <v>6</v>
      </c>
      <c r="M208" s="27" t="s">
        <v>1115</v>
      </c>
      <c r="N208" s="62">
        <f t="shared" si="5"/>
        <v>11</v>
      </c>
      <c r="O208" s="63">
        <f>IF($L$16-L208&lt;=0,$L$16-Table3[[#This Row],[Container finish time from URC (6" default)]]+52,$L$16-L208)</f>
        <v>14</v>
      </c>
      <c r="P208" s="71"/>
      <c r="Q208" s="71"/>
      <c r="R208" s="72"/>
      <c r="S208" s="66" t="s">
        <v>1115</v>
      </c>
    </row>
    <row r="209" spans="1:19" ht="19" customHeight="1" x14ac:dyDescent="0.3">
      <c r="A209" s="120"/>
      <c r="B209" s="110">
        <f>A209*Table3[[#This Row],[PPP]]</f>
        <v>0</v>
      </c>
      <c r="C209" s="47"/>
      <c r="D209" s="44">
        <v>70639</v>
      </c>
      <c r="E209" s="40" t="s">
        <v>99</v>
      </c>
      <c r="F209" s="40" t="s">
        <v>161</v>
      </c>
      <c r="G209" s="40" t="s">
        <v>384</v>
      </c>
      <c r="H209" s="28">
        <v>3</v>
      </c>
      <c r="I209" s="28">
        <v>2</v>
      </c>
      <c r="J209" s="27" t="s">
        <v>1124</v>
      </c>
      <c r="K209" s="28">
        <v>1</v>
      </c>
      <c r="L209" s="28">
        <v>6</v>
      </c>
      <c r="M209" s="27" t="s">
        <v>1115</v>
      </c>
      <c r="N209" s="62">
        <f t="shared" si="5"/>
        <v>11</v>
      </c>
      <c r="O209" s="63">
        <f>IF($L$16-L209&lt;=0,$L$16-Table3[[#This Row],[Container finish time from URC (6" default)]]+52,$L$16-L209)</f>
        <v>14</v>
      </c>
      <c r="P209" s="71"/>
      <c r="Q209" s="71"/>
      <c r="R209" s="72"/>
      <c r="S209" s="66" t="s">
        <v>1115</v>
      </c>
    </row>
    <row r="210" spans="1:19" ht="19" customHeight="1" x14ac:dyDescent="0.3">
      <c r="A210" s="120"/>
      <c r="B210" s="110">
        <f>A210*Table3[[#This Row],[PPP]]</f>
        <v>0</v>
      </c>
      <c r="C210" s="47"/>
      <c r="D210" s="44">
        <v>70641</v>
      </c>
      <c r="E210" s="40" t="s">
        <v>99</v>
      </c>
      <c r="F210" s="40" t="s">
        <v>161</v>
      </c>
      <c r="G210" s="40" t="s">
        <v>385</v>
      </c>
      <c r="H210" s="27">
        <v>3</v>
      </c>
      <c r="I210" s="27">
        <v>2</v>
      </c>
      <c r="J210" s="27" t="s">
        <v>1124</v>
      </c>
      <c r="K210" s="27">
        <v>1</v>
      </c>
      <c r="L210" s="27">
        <v>6</v>
      </c>
      <c r="M210" s="27" t="s">
        <v>1115</v>
      </c>
      <c r="N210" s="62">
        <f t="shared" si="5"/>
        <v>11</v>
      </c>
      <c r="O210" s="63">
        <f>IF($L$16-L210&lt;=0,$L$16-Table3[[#This Row],[Container finish time from URC (6" default)]]+52,$L$16-L210)</f>
        <v>14</v>
      </c>
      <c r="P210" s="71"/>
      <c r="Q210" s="71"/>
      <c r="R210" s="72"/>
      <c r="S210" s="66" t="s">
        <v>1115</v>
      </c>
    </row>
    <row r="211" spans="1:19" ht="19" customHeight="1" x14ac:dyDescent="0.3">
      <c r="A211" s="120"/>
      <c r="B211" s="110">
        <f>A211*Table3[[#This Row],[PPP]]</f>
        <v>0</v>
      </c>
      <c r="C211" s="47"/>
      <c r="D211" s="44">
        <v>70827</v>
      </c>
      <c r="E211" s="40" t="s">
        <v>99</v>
      </c>
      <c r="F211" s="40" t="s">
        <v>161</v>
      </c>
      <c r="G211" s="40" t="s">
        <v>386</v>
      </c>
      <c r="H211" s="28">
        <v>3</v>
      </c>
      <c r="I211" s="28">
        <v>2</v>
      </c>
      <c r="J211" s="27" t="s">
        <v>1124</v>
      </c>
      <c r="K211" s="28">
        <v>1</v>
      </c>
      <c r="L211" s="28">
        <v>6</v>
      </c>
      <c r="M211" s="27" t="s">
        <v>1115</v>
      </c>
      <c r="N211" s="62">
        <f t="shared" ref="N211:N242" si="6">IF($L$16-L211-H211&lt;=0,$L$16-L211-H211+52,$L$16-L211-H211)</f>
        <v>11</v>
      </c>
      <c r="O211" s="63">
        <f>IF($L$16-L211&lt;=0,$L$16-Table3[[#This Row],[Container finish time from URC (6" default)]]+52,$L$16-L211)</f>
        <v>14</v>
      </c>
      <c r="P211" s="71"/>
      <c r="Q211" s="71"/>
      <c r="R211" s="72"/>
      <c r="S211" s="66" t="s">
        <v>1115</v>
      </c>
    </row>
    <row r="212" spans="1:19" ht="19" customHeight="1" x14ac:dyDescent="0.3">
      <c r="A212" s="120"/>
      <c r="B212" s="110">
        <f>A212*Table3[[#This Row],[PPP]]</f>
        <v>0</v>
      </c>
      <c r="C212" s="47"/>
      <c r="D212" s="44">
        <v>70753</v>
      </c>
      <c r="E212" s="40" t="s">
        <v>99</v>
      </c>
      <c r="F212" s="40" t="s">
        <v>161</v>
      </c>
      <c r="G212" s="40" t="s">
        <v>12</v>
      </c>
      <c r="H212" s="27">
        <v>3</v>
      </c>
      <c r="I212" s="27">
        <v>2</v>
      </c>
      <c r="J212" s="27" t="s">
        <v>1124</v>
      </c>
      <c r="K212" s="27">
        <v>1</v>
      </c>
      <c r="L212" s="27">
        <v>6</v>
      </c>
      <c r="M212" s="27" t="s">
        <v>1115</v>
      </c>
      <c r="N212" s="62">
        <f t="shared" si="6"/>
        <v>11</v>
      </c>
      <c r="O212" s="63">
        <f>IF($L$16-L212&lt;=0,$L$16-Table3[[#This Row],[Container finish time from URC (6" default)]]+52,$L$16-L212)</f>
        <v>14</v>
      </c>
      <c r="P212" s="71"/>
      <c r="Q212" s="71"/>
      <c r="R212" s="72"/>
      <c r="S212" s="66" t="s">
        <v>1115</v>
      </c>
    </row>
    <row r="213" spans="1:19" ht="19" customHeight="1" x14ac:dyDescent="0.3">
      <c r="A213" s="120"/>
      <c r="B213" s="110">
        <f>A213*Table3[[#This Row],[PPP]]</f>
        <v>0</v>
      </c>
      <c r="C213" s="47"/>
      <c r="D213" s="44">
        <v>70967</v>
      </c>
      <c r="E213" s="40" t="s">
        <v>99</v>
      </c>
      <c r="F213" s="40" t="s">
        <v>161</v>
      </c>
      <c r="G213" s="40" t="s">
        <v>387</v>
      </c>
      <c r="H213" s="28">
        <v>3</v>
      </c>
      <c r="I213" s="28">
        <v>2</v>
      </c>
      <c r="J213" s="27" t="s">
        <v>1124</v>
      </c>
      <c r="K213" s="28">
        <v>1</v>
      </c>
      <c r="L213" s="28">
        <v>6</v>
      </c>
      <c r="M213" s="27" t="s">
        <v>1115</v>
      </c>
      <c r="N213" s="62">
        <f t="shared" si="6"/>
        <v>11</v>
      </c>
      <c r="O213" s="63">
        <f>IF($L$16-L213&lt;=0,$L$16-Table3[[#This Row],[Container finish time from URC (6" default)]]+52,$L$16-L213)</f>
        <v>14</v>
      </c>
      <c r="P213" s="71"/>
      <c r="Q213" s="71"/>
      <c r="R213" s="72"/>
      <c r="S213" s="66" t="s">
        <v>1115</v>
      </c>
    </row>
    <row r="214" spans="1:19" ht="19" customHeight="1" x14ac:dyDescent="0.3">
      <c r="A214" s="120"/>
      <c r="B214" s="110">
        <f>A214*Table3[[#This Row],[PPP]]</f>
        <v>0</v>
      </c>
      <c r="C214" s="47"/>
      <c r="D214" s="44">
        <v>70755</v>
      </c>
      <c r="E214" s="40" t="s">
        <v>99</v>
      </c>
      <c r="F214" s="40" t="s">
        <v>161</v>
      </c>
      <c r="G214" s="40" t="s">
        <v>388</v>
      </c>
      <c r="H214" s="27">
        <v>3</v>
      </c>
      <c r="I214" s="27">
        <v>2</v>
      </c>
      <c r="J214" s="27" t="s">
        <v>1124</v>
      </c>
      <c r="K214" s="27">
        <v>1</v>
      </c>
      <c r="L214" s="27">
        <v>6</v>
      </c>
      <c r="M214" s="27" t="s">
        <v>1115</v>
      </c>
      <c r="N214" s="62">
        <f t="shared" si="6"/>
        <v>11</v>
      </c>
      <c r="O214" s="63">
        <f>IF($L$16-L214&lt;=0,$L$16-Table3[[#This Row],[Container finish time from URC (6" default)]]+52,$L$16-L214)</f>
        <v>14</v>
      </c>
      <c r="P214" s="71"/>
      <c r="Q214" s="71"/>
      <c r="R214" s="72"/>
      <c r="S214" s="66" t="s">
        <v>1115</v>
      </c>
    </row>
    <row r="215" spans="1:19" ht="19" customHeight="1" x14ac:dyDescent="0.3">
      <c r="A215" s="120"/>
      <c r="B215" s="110">
        <f>A215*Table3[[#This Row],[PPP]]</f>
        <v>0</v>
      </c>
      <c r="C215" s="48" t="s">
        <v>1000</v>
      </c>
      <c r="D215" s="45">
        <v>69336</v>
      </c>
      <c r="E215" s="40" t="s">
        <v>99</v>
      </c>
      <c r="F215" s="40" t="s">
        <v>161</v>
      </c>
      <c r="G215" s="40" t="s">
        <v>1015</v>
      </c>
      <c r="H215" s="27">
        <v>3</v>
      </c>
      <c r="I215" s="27">
        <v>2</v>
      </c>
      <c r="J215" s="27" t="s">
        <v>1124</v>
      </c>
      <c r="K215" s="28">
        <v>1</v>
      </c>
      <c r="L215" s="27">
        <v>6</v>
      </c>
      <c r="M215" s="27" t="s">
        <v>1115</v>
      </c>
      <c r="N215" s="67">
        <f t="shared" si="6"/>
        <v>11</v>
      </c>
      <c r="O215" s="68">
        <f>IF($L$16-L215&lt;=0,$L$16-Table3[[#This Row],[Container finish time from URC (6" default)]]+52,$L$16-L215)</f>
        <v>14</v>
      </c>
      <c r="P215" s="71"/>
      <c r="Q215" s="73"/>
      <c r="R215" s="74"/>
      <c r="S215" s="66" t="s">
        <v>1115</v>
      </c>
    </row>
    <row r="216" spans="1:19" ht="19" customHeight="1" x14ac:dyDescent="0.3">
      <c r="A216" s="120"/>
      <c r="B216" s="110">
        <f>A216*Table3[[#This Row],[PPP]]</f>
        <v>0</v>
      </c>
      <c r="C216" s="47"/>
      <c r="D216" s="44">
        <v>70647</v>
      </c>
      <c r="E216" s="40" t="s">
        <v>99</v>
      </c>
      <c r="F216" s="40" t="s">
        <v>161</v>
      </c>
      <c r="G216" s="40" t="s">
        <v>389</v>
      </c>
      <c r="H216" s="28">
        <v>3</v>
      </c>
      <c r="I216" s="28">
        <v>2</v>
      </c>
      <c r="J216" s="27" t="s">
        <v>1124</v>
      </c>
      <c r="K216" s="27">
        <v>1</v>
      </c>
      <c r="L216" s="28">
        <v>6</v>
      </c>
      <c r="M216" s="27" t="s">
        <v>1115</v>
      </c>
      <c r="N216" s="62">
        <f t="shared" si="6"/>
        <v>11</v>
      </c>
      <c r="O216" s="63">
        <f>IF($L$16-L216&lt;=0,$L$16-Table3[[#This Row],[Container finish time from URC (6" default)]]+52,$L$16-L216)</f>
        <v>14</v>
      </c>
      <c r="P216" s="71"/>
      <c r="Q216" s="71"/>
      <c r="R216" s="72"/>
      <c r="S216" s="66" t="s">
        <v>1115</v>
      </c>
    </row>
    <row r="217" spans="1:19" ht="19" customHeight="1" x14ac:dyDescent="0.3">
      <c r="A217" s="120"/>
      <c r="B217" s="110">
        <f>A217*Table3[[#This Row],[PPP]]</f>
        <v>0</v>
      </c>
      <c r="C217" s="47"/>
      <c r="D217" s="44">
        <v>71065</v>
      </c>
      <c r="E217" s="40" t="s">
        <v>99</v>
      </c>
      <c r="F217" s="40" t="s">
        <v>161</v>
      </c>
      <c r="G217" s="40" t="s">
        <v>390</v>
      </c>
      <c r="H217" s="27">
        <v>3</v>
      </c>
      <c r="I217" s="27">
        <v>2</v>
      </c>
      <c r="J217" s="27" t="s">
        <v>1124</v>
      </c>
      <c r="K217" s="28">
        <v>1</v>
      </c>
      <c r="L217" s="27">
        <v>6</v>
      </c>
      <c r="M217" s="27" t="s">
        <v>1115</v>
      </c>
      <c r="N217" s="62">
        <f t="shared" si="6"/>
        <v>11</v>
      </c>
      <c r="O217" s="63">
        <f>IF($L$16-L217&lt;=0,$L$16-Table3[[#This Row],[Container finish time from URC (6" default)]]+52,$L$16-L217)</f>
        <v>14</v>
      </c>
      <c r="P217" s="71"/>
      <c r="Q217" s="71"/>
      <c r="R217" s="72"/>
      <c r="S217" s="66" t="s">
        <v>1115</v>
      </c>
    </row>
    <row r="218" spans="1:19" ht="19" customHeight="1" x14ac:dyDescent="0.3">
      <c r="A218" s="120"/>
      <c r="B218" s="110">
        <f>A218*Table3[[#This Row],[PPP]]</f>
        <v>0</v>
      </c>
      <c r="C218" s="47"/>
      <c r="D218" s="44">
        <v>70845</v>
      </c>
      <c r="E218" s="40" t="s">
        <v>99</v>
      </c>
      <c r="F218" s="40" t="s">
        <v>161</v>
      </c>
      <c r="G218" s="40" t="s">
        <v>391</v>
      </c>
      <c r="H218" s="28">
        <v>3</v>
      </c>
      <c r="I218" s="28">
        <v>2</v>
      </c>
      <c r="J218" s="27" t="s">
        <v>1124</v>
      </c>
      <c r="K218" s="27">
        <v>1</v>
      </c>
      <c r="L218" s="28">
        <v>6</v>
      </c>
      <c r="M218" s="27" t="s">
        <v>1115</v>
      </c>
      <c r="N218" s="62">
        <f t="shared" si="6"/>
        <v>11</v>
      </c>
      <c r="O218" s="63">
        <f>IF($L$16-L218&lt;=0,$L$16-Table3[[#This Row],[Container finish time from URC (6" default)]]+52,$L$16-L218)</f>
        <v>14</v>
      </c>
      <c r="P218" s="71"/>
      <c r="Q218" s="71"/>
      <c r="R218" s="72"/>
      <c r="S218" s="66" t="s">
        <v>1115</v>
      </c>
    </row>
    <row r="219" spans="1:19" ht="19" customHeight="1" x14ac:dyDescent="0.3">
      <c r="A219" s="120"/>
      <c r="B219" s="110">
        <f>A219*Table3[[#This Row],[PPP]]</f>
        <v>0</v>
      </c>
      <c r="C219" s="47"/>
      <c r="D219" s="44">
        <v>70963</v>
      </c>
      <c r="E219" s="40" t="s">
        <v>99</v>
      </c>
      <c r="F219" s="40" t="s">
        <v>161</v>
      </c>
      <c r="G219" s="40" t="s">
        <v>392</v>
      </c>
      <c r="H219" s="27">
        <v>3</v>
      </c>
      <c r="I219" s="27">
        <v>2</v>
      </c>
      <c r="J219" s="27" t="s">
        <v>1124</v>
      </c>
      <c r="K219" s="28">
        <v>1</v>
      </c>
      <c r="L219" s="27">
        <v>6</v>
      </c>
      <c r="M219" s="27" t="s">
        <v>1115</v>
      </c>
      <c r="N219" s="62">
        <f t="shared" si="6"/>
        <v>11</v>
      </c>
      <c r="O219" s="63">
        <f>IF($L$16-L219&lt;=0,$L$16-Table3[[#This Row],[Container finish time from URC (6" default)]]+52,$L$16-L219)</f>
        <v>14</v>
      </c>
      <c r="P219" s="71"/>
      <c r="Q219" s="71"/>
      <c r="R219" s="72"/>
      <c r="S219" s="66" t="s">
        <v>1115</v>
      </c>
    </row>
    <row r="220" spans="1:19" ht="19" customHeight="1" x14ac:dyDescent="0.3">
      <c r="A220" s="120"/>
      <c r="B220" s="110">
        <f>A220*Table3[[#This Row],[PPP]]</f>
        <v>0</v>
      </c>
      <c r="C220" s="47"/>
      <c r="D220" s="44">
        <v>71040</v>
      </c>
      <c r="E220" s="40" t="s">
        <v>99</v>
      </c>
      <c r="F220" s="40" t="s">
        <v>161</v>
      </c>
      <c r="G220" s="40" t="s">
        <v>393</v>
      </c>
      <c r="H220" s="28">
        <v>3</v>
      </c>
      <c r="I220" s="28">
        <v>2</v>
      </c>
      <c r="J220" s="27" t="s">
        <v>1124</v>
      </c>
      <c r="K220" s="27">
        <v>1</v>
      </c>
      <c r="L220" s="28">
        <v>6</v>
      </c>
      <c r="M220" s="27" t="s">
        <v>1115</v>
      </c>
      <c r="N220" s="62">
        <f t="shared" si="6"/>
        <v>11</v>
      </c>
      <c r="O220" s="63">
        <f>IF($L$16-L220&lt;=0,$L$16-Table3[[#This Row],[Container finish time from URC (6" default)]]+52,$L$16-L220)</f>
        <v>14</v>
      </c>
      <c r="P220" s="71"/>
      <c r="Q220" s="71"/>
      <c r="R220" s="72"/>
      <c r="S220" s="66" t="s">
        <v>1115</v>
      </c>
    </row>
    <row r="221" spans="1:19" ht="19" customHeight="1" x14ac:dyDescent="0.3">
      <c r="A221" s="120"/>
      <c r="B221" s="110">
        <f>A221*Table3[[#This Row],[PPP]]</f>
        <v>0</v>
      </c>
      <c r="C221" s="47"/>
      <c r="D221" s="44">
        <v>70765</v>
      </c>
      <c r="E221" s="40" t="s">
        <v>99</v>
      </c>
      <c r="F221" s="40" t="s">
        <v>161</v>
      </c>
      <c r="G221" s="40" t="s">
        <v>394</v>
      </c>
      <c r="H221" s="27">
        <v>3</v>
      </c>
      <c r="I221" s="27">
        <v>2</v>
      </c>
      <c r="J221" s="27" t="s">
        <v>1124</v>
      </c>
      <c r="K221" s="28">
        <v>1</v>
      </c>
      <c r="L221" s="27">
        <v>6</v>
      </c>
      <c r="M221" s="27" t="s">
        <v>1115</v>
      </c>
      <c r="N221" s="62">
        <f t="shared" si="6"/>
        <v>11</v>
      </c>
      <c r="O221" s="63">
        <f>IF($L$16-L221&lt;=0,$L$16-Table3[[#This Row],[Container finish time from URC (6" default)]]+52,$L$16-L221)</f>
        <v>14</v>
      </c>
      <c r="P221" s="71"/>
      <c r="Q221" s="71"/>
      <c r="R221" s="72"/>
      <c r="S221" s="66" t="s">
        <v>1115</v>
      </c>
    </row>
    <row r="222" spans="1:19" ht="19" customHeight="1" x14ac:dyDescent="0.3">
      <c r="A222" s="120"/>
      <c r="B222" s="110">
        <f>A222*Table3[[#This Row],[PPP]]</f>
        <v>0</v>
      </c>
      <c r="C222" s="47"/>
      <c r="D222" s="44">
        <v>71058</v>
      </c>
      <c r="E222" s="40" t="s">
        <v>99</v>
      </c>
      <c r="F222" s="40" t="s">
        <v>161</v>
      </c>
      <c r="G222" s="40" t="s">
        <v>395</v>
      </c>
      <c r="H222" s="28">
        <v>3</v>
      </c>
      <c r="I222" s="28">
        <v>2</v>
      </c>
      <c r="J222" s="27" t="s">
        <v>1124</v>
      </c>
      <c r="K222" s="27">
        <v>1</v>
      </c>
      <c r="L222" s="28">
        <v>6</v>
      </c>
      <c r="M222" s="27" t="s">
        <v>1115</v>
      </c>
      <c r="N222" s="62">
        <f t="shared" si="6"/>
        <v>11</v>
      </c>
      <c r="O222" s="63">
        <f>IF($L$16-L222&lt;=0,$L$16-Table3[[#This Row],[Container finish time from URC (6" default)]]+52,$L$16-L222)</f>
        <v>14</v>
      </c>
      <c r="P222" s="71"/>
      <c r="Q222" s="71"/>
      <c r="R222" s="72"/>
      <c r="S222" s="66" t="s">
        <v>1115</v>
      </c>
    </row>
    <row r="223" spans="1:19" ht="19" customHeight="1" x14ac:dyDescent="0.3">
      <c r="A223" s="120"/>
      <c r="B223" s="110">
        <f>A223*Table3[[#This Row],[PPP]]</f>
        <v>0</v>
      </c>
      <c r="C223" s="47"/>
      <c r="D223" s="44">
        <v>70761</v>
      </c>
      <c r="E223" s="40" t="s">
        <v>99</v>
      </c>
      <c r="F223" s="40" t="s">
        <v>161</v>
      </c>
      <c r="G223" s="40" t="s">
        <v>396</v>
      </c>
      <c r="H223" s="27">
        <v>3</v>
      </c>
      <c r="I223" s="27">
        <v>2</v>
      </c>
      <c r="J223" s="27" t="s">
        <v>1124</v>
      </c>
      <c r="K223" s="28">
        <v>1</v>
      </c>
      <c r="L223" s="27">
        <v>6</v>
      </c>
      <c r="M223" s="27" t="s">
        <v>1115</v>
      </c>
      <c r="N223" s="62">
        <f t="shared" si="6"/>
        <v>11</v>
      </c>
      <c r="O223" s="63">
        <f>IF($L$16-L223&lt;=0,$L$16-Table3[[#This Row],[Container finish time from URC (6" default)]]+52,$L$16-L223)</f>
        <v>14</v>
      </c>
      <c r="P223" s="71"/>
      <c r="Q223" s="71"/>
      <c r="R223" s="72"/>
      <c r="S223" s="66" t="s">
        <v>1115</v>
      </c>
    </row>
    <row r="224" spans="1:19" ht="19" customHeight="1" x14ac:dyDescent="0.3">
      <c r="A224" s="120"/>
      <c r="B224" s="110">
        <f>A224*Table3[[#This Row],[PPP]]</f>
        <v>0</v>
      </c>
      <c r="C224" s="47"/>
      <c r="D224" s="44">
        <v>70789</v>
      </c>
      <c r="E224" s="40" t="s">
        <v>99</v>
      </c>
      <c r="F224" s="40" t="s">
        <v>161</v>
      </c>
      <c r="G224" s="40" t="s">
        <v>21</v>
      </c>
      <c r="H224" s="28">
        <v>3</v>
      </c>
      <c r="I224" s="28">
        <v>2</v>
      </c>
      <c r="J224" s="27" t="s">
        <v>1124</v>
      </c>
      <c r="K224" s="27">
        <v>1</v>
      </c>
      <c r="L224" s="28">
        <v>6</v>
      </c>
      <c r="M224" s="27" t="s">
        <v>1115</v>
      </c>
      <c r="N224" s="62">
        <f t="shared" si="6"/>
        <v>11</v>
      </c>
      <c r="O224" s="63">
        <f>IF($L$16-L224&lt;=0,$L$16-Table3[[#This Row],[Container finish time from URC (6" default)]]+52,$L$16-L224)</f>
        <v>14</v>
      </c>
      <c r="P224" s="71"/>
      <c r="Q224" s="71"/>
      <c r="R224" s="72"/>
      <c r="S224" s="66" t="s">
        <v>1115</v>
      </c>
    </row>
    <row r="225" spans="1:19" ht="19" customHeight="1" x14ac:dyDescent="0.3">
      <c r="A225" s="120"/>
      <c r="B225" s="110">
        <f>A225*Table3[[#This Row],[PPP]]</f>
        <v>0</v>
      </c>
      <c r="C225" s="47"/>
      <c r="D225" s="44">
        <v>70971</v>
      </c>
      <c r="E225" s="40" t="s">
        <v>99</v>
      </c>
      <c r="F225" s="40" t="s">
        <v>161</v>
      </c>
      <c r="G225" s="40" t="s">
        <v>397</v>
      </c>
      <c r="H225" s="27">
        <v>3</v>
      </c>
      <c r="I225" s="27">
        <v>2</v>
      </c>
      <c r="J225" s="27" t="s">
        <v>1124</v>
      </c>
      <c r="K225" s="28">
        <v>1</v>
      </c>
      <c r="L225" s="27">
        <v>6</v>
      </c>
      <c r="M225" s="27" t="s">
        <v>1115</v>
      </c>
      <c r="N225" s="62">
        <f t="shared" si="6"/>
        <v>11</v>
      </c>
      <c r="O225" s="63">
        <f>IF($L$16-L225&lt;=0,$L$16-Table3[[#This Row],[Container finish time from URC (6" default)]]+52,$L$16-L225)</f>
        <v>14</v>
      </c>
      <c r="P225" s="71"/>
      <c r="Q225" s="71"/>
      <c r="R225" s="72"/>
      <c r="S225" s="66" t="s">
        <v>1115</v>
      </c>
    </row>
    <row r="226" spans="1:19" ht="19" customHeight="1" x14ac:dyDescent="0.3">
      <c r="A226" s="120"/>
      <c r="B226" s="110">
        <f>A226*Table3[[#This Row],[PPP]]</f>
        <v>0</v>
      </c>
      <c r="C226" s="47"/>
      <c r="D226" s="44">
        <v>70750</v>
      </c>
      <c r="E226" s="40" t="s">
        <v>99</v>
      </c>
      <c r="F226" s="40" t="s">
        <v>161</v>
      </c>
      <c r="G226" s="40" t="s">
        <v>398</v>
      </c>
      <c r="H226" s="28">
        <v>3</v>
      </c>
      <c r="I226" s="28">
        <v>2</v>
      </c>
      <c r="J226" s="27" t="s">
        <v>1124</v>
      </c>
      <c r="K226" s="27">
        <v>1</v>
      </c>
      <c r="L226" s="28">
        <v>6</v>
      </c>
      <c r="M226" s="27" t="s">
        <v>1115</v>
      </c>
      <c r="N226" s="62">
        <f t="shared" si="6"/>
        <v>11</v>
      </c>
      <c r="O226" s="63">
        <f>IF($L$16-L226&lt;=0,$L$16-Table3[[#This Row],[Container finish time from URC (6" default)]]+52,$L$16-L226)</f>
        <v>14</v>
      </c>
      <c r="P226" s="71"/>
      <c r="Q226" s="71"/>
      <c r="R226" s="72"/>
      <c r="S226" s="66" t="s">
        <v>1115</v>
      </c>
    </row>
    <row r="227" spans="1:19" ht="19" customHeight="1" x14ac:dyDescent="0.3">
      <c r="A227" s="120"/>
      <c r="B227" s="110">
        <f>A227*Table3[[#This Row],[PPP]]</f>
        <v>0</v>
      </c>
      <c r="C227" s="47"/>
      <c r="D227" s="44">
        <v>70819</v>
      </c>
      <c r="E227" s="40" t="s">
        <v>99</v>
      </c>
      <c r="F227" s="40" t="s">
        <v>161</v>
      </c>
      <c r="G227" s="40" t="s">
        <v>399</v>
      </c>
      <c r="H227" s="27">
        <v>3</v>
      </c>
      <c r="I227" s="27">
        <v>2</v>
      </c>
      <c r="J227" s="27" t="s">
        <v>1124</v>
      </c>
      <c r="K227" s="28">
        <v>1</v>
      </c>
      <c r="L227" s="27">
        <v>6</v>
      </c>
      <c r="M227" s="27" t="s">
        <v>1115</v>
      </c>
      <c r="N227" s="62">
        <f t="shared" si="6"/>
        <v>11</v>
      </c>
      <c r="O227" s="63">
        <f>IF($L$16-L227&lt;=0,$L$16-Table3[[#This Row],[Container finish time from URC (6" default)]]+52,$L$16-L227)</f>
        <v>14</v>
      </c>
      <c r="P227" s="71"/>
      <c r="Q227" s="71"/>
      <c r="R227" s="72"/>
      <c r="S227" s="66" t="s">
        <v>1115</v>
      </c>
    </row>
    <row r="228" spans="1:19" ht="19" customHeight="1" x14ac:dyDescent="0.3">
      <c r="A228" s="120"/>
      <c r="B228" s="110">
        <f>A228*Table3[[#This Row],[PPP]]</f>
        <v>0</v>
      </c>
      <c r="C228" s="47"/>
      <c r="D228" s="44">
        <v>70758</v>
      </c>
      <c r="E228" s="40" t="s">
        <v>99</v>
      </c>
      <c r="F228" s="40" t="s">
        <v>161</v>
      </c>
      <c r="G228" s="40" t="s">
        <v>400</v>
      </c>
      <c r="H228" s="28">
        <v>3</v>
      </c>
      <c r="I228" s="28">
        <v>2</v>
      </c>
      <c r="J228" s="27" t="s">
        <v>1124</v>
      </c>
      <c r="K228" s="27">
        <v>1</v>
      </c>
      <c r="L228" s="28">
        <v>6</v>
      </c>
      <c r="M228" s="27" t="s">
        <v>1115</v>
      </c>
      <c r="N228" s="62">
        <f t="shared" si="6"/>
        <v>11</v>
      </c>
      <c r="O228" s="63">
        <f>IF($L$16-L228&lt;=0,$L$16-Table3[[#This Row],[Container finish time from URC (6" default)]]+52,$L$16-L228)</f>
        <v>14</v>
      </c>
      <c r="P228" s="71"/>
      <c r="Q228" s="71"/>
      <c r="R228" s="72"/>
      <c r="S228" s="66" t="s">
        <v>1115</v>
      </c>
    </row>
    <row r="229" spans="1:19" ht="19" customHeight="1" x14ac:dyDescent="0.3">
      <c r="A229" s="120"/>
      <c r="B229" s="110">
        <f>A229*Table3[[#This Row],[PPP]]</f>
        <v>0</v>
      </c>
      <c r="C229" s="47"/>
      <c r="D229" s="44">
        <v>71063</v>
      </c>
      <c r="E229" s="40" t="s">
        <v>99</v>
      </c>
      <c r="F229" s="40" t="s">
        <v>162</v>
      </c>
      <c r="G229" s="40" t="s">
        <v>401</v>
      </c>
      <c r="H229" s="27">
        <v>3</v>
      </c>
      <c r="I229" s="27">
        <v>2</v>
      </c>
      <c r="J229" s="27" t="s">
        <v>1124</v>
      </c>
      <c r="K229" s="28">
        <v>1</v>
      </c>
      <c r="L229" s="27">
        <v>6</v>
      </c>
      <c r="M229" s="27" t="s">
        <v>1115</v>
      </c>
      <c r="N229" s="62">
        <f t="shared" si="6"/>
        <v>11</v>
      </c>
      <c r="O229" s="63">
        <f>IF($L$16-L229&lt;=0,$L$16-Table3[[#This Row],[Container finish time from URC (6" default)]]+52,$L$16-L229)</f>
        <v>14</v>
      </c>
      <c r="P229" s="71"/>
      <c r="Q229" s="71"/>
      <c r="R229" s="72"/>
      <c r="S229" s="66" t="s">
        <v>1115</v>
      </c>
    </row>
    <row r="230" spans="1:19" ht="19" customHeight="1" x14ac:dyDescent="0.3">
      <c r="A230" s="120"/>
      <c r="B230" s="110">
        <f>A230*Table3[[#This Row],[PPP]]</f>
        <v>0</v>
      </c>
      <c r="C230" s="47"/>
      <c r="D230" s="44">
        <v>71050</v>
      </c>
      <c r="E230" s="40" t="s">
        <v>99</v>
      </c>
      <c r="F230" s="40" t="s">
        <v>162</v>
      </c>
      <c r="G230" s="40" t="s">
        <v>402</v>
      </c>
      <c r="H230" s="28">
        <v>3</v>
      </c>
      <c r="I230" s="28">
        <v>2</v>
      </c>
      <c r="J230" s="27" t="s">
        <v>1124</v>
      </c>
      <c r="K230" s="27">
        <v>1</v>
      </c>
      <c r="L230" s="28">
        <v>6</v>
      </c>
      <c r="M230" s="27" t="s">
        <v>1115</v>
      </c>
      <c r="N230" s="62">
        <f t="shared" si="6"/>
        <v>11</v>
      </c>
      <c r="O230" s="63">
        <f>IF($L$16-L230&lt;=0,$L$16-Table3[[#This Row],[Container finish time from URC (6" default)]]+52,$L$16-L230)</f>
        <v>14</v>
      </c>
      <c r="P230" s="71"/>
      <c r="Q230" s="71"/>
      <c r="R230" s="72"/>
      <c r="S230" s="66" t="s">
        <v>1115</v>
      </c>
    </row>
    <row r="231" spans="1:19" ht="19" customHeight="1" x14ac:dyDescent="0.3">
      <c r="A231" s="120"/>
      <c r="B231" s="110">
        <f>A231*Table3[[#This Row],[PPP]]</f>
        <v>0</v>
      </c>
      <c r="C231" s="47"/>
      <c r="D231" s="44">
        <v>69037</v>
      </c>
      <c r="E231" s="40" t="s">
        <v>99</v>
      </c>
      <c r="F231" s="40" t="s">
        <v>162</v>
      </c>
      <c r="G231" s="40" t="s">
        <v>403</v>
      </c>
      <c r="H231" s="27">
        <v>3</v>
      </c>
      <c r="I231" s="27">
        <v>2</v>
      </c>
      <c r="J231" s="27" t="s">
        <v>1124</v>
      </c>
      <c r="K231" s="28">
        <v>1</v>
      </c>
      <c r="L231" s="27">
        <v>6</v>
      </c>
      <c r="M231" s="27" t="s">
        <v>1115</v>
      </c>
      <c r="N231" s="62">
        <f t="shared" si="6"/>
        <v>11</v>
      </c>
      <c r="O231" s="63">
        <f>IF($L$16-L231&lt;=0,$L$16-Table3[[#This Row],[Container finish time from URC (6" default)]]+52,$L$16-L231)</f>
        <v>14</v>
      </c>
      <c r="P231" s="71"/>
      <c r="Q231" s="71"/>
      <c r="R231" s="72"/>
      <c r="S231" s="66" t="s">
        <v>1115</v>
      </c>
    </row>
    <row r="232" spans="1:19" ht="19" customHeight="1" x14ac:dyDescent="0.3">
      <c r="A232" s="120"/>
      <c r="B232" s="110">
        <f>A232*Table3[[#This Row],[PPP]]</f>
        <v>0</v>
      </c>
      <c r="C232" s="47"/>
      <c r="D232" s="44">
        <v>70961</v>
      </c>
      <c r="E232" s="40" t="s">
        <v>99</v>
      </c>
      <c r="F232" s="40" t="s">
        <v>162</v>
      </c>
      <c r="G232" s="40" t="s">
        <v>404</v>
      </c>
      <c r="H232" s="28">
        <v>3</v>
      </c>
      <c r="I232" s="28">
        <v>2</v>
      </c>
      <c r="J232" s="27" t="s">
        <v>1124</v>
      </c>
      <c r="K232" s="27">
        <v>1</v>
      </c>
      <c r="L232" s="28">
        <v>6</v>
      </c>
      <c r="M232" s="27" t="s">
        <v>1115</v>
      </c>
      <c r="N232" s="62">
        <f t="shared" si="6"/>
        <v>11</v>
      </c>
      <c r="O232" s="63">
        <f>IF($L$16-L232&lt;=0,$L$16-Table3[[#This Row],[Container finish time from URC (6" default)]]+52,$L$16-L232)</f>
        <v>14</v>
      </c>
      <c r="P232" s="71"/>
      <c r="Q232" s="71"/>
      <c r="R232" s="72"/>
      <c r="S232" s="66" t="s">
        <v>1115</v>
      </c>
    </row>
    <row r="233" spans="1:19" ht="19" customHeight="1" x14ac:dyDescent="0.3">
      <c r="A233" s="120"/>
      <c r="B233" s="110">
        <f>A233*Table3[[#This Row],[PPP]]</f>
        <v>0</v>
      </c>
      <c r="C233" s="47"/>
      <c r="D233" s="44">
        <v>70895</v>
      </c>
      <c r="E233" s="40" t="s">
        <v>99</v>
      </c>
      <c r="F233" s="40" t="s">
        <v>162</v>
      </c>
      <c r="G233" s="40" t="s">
        <v>405</v>
      </c>
      <c r="H233" s="27">
        <v>3</v>
      </c>
      <c r="I233" s="27">
        <v>2</v>
      </c>
      <c r="J233" s="27" t="s">
        <v>1124</v>
      </c>
      <c r="K233" s="28">
        <v>1</v>
      </c>
      <c r="L233" s="27">
        <v>6</v>
      </c>
      <c r="M233" s="27" t="s">
        <v>1115</v>
      </c>
      <c r="N233" s="62">
        <f t="shared" si="6"/>
        <v>11</v>
      </c>
      <c r="O233" s="63">
        <f>IF($L$16-L233&lt;=0,$L$16-Table3[[#This Row],[Container finish time from URC (6" default)]]+52,$L$16-L233)</f>
        <v>14</v>
      </c>
      <c r="P233" s="71"/>
      <c r="Q233" s="71"/>
      <c r="R233" s="72"/>
      <c r="S233" s="66" t="s">
        <v>1115</v>
      </c>
    </row>
    <row r="234" spans="1:19" ht="19" customHeight="1" x14ac:dyDescent="0.3">
      <c r="A234" s="120"/>
      <c r="B234" s="110">
        <f>A234*Table3[[#This Row],[PPP]]</f>
        <v>0</v>
      </c>
      <c r="C234" s="47"/>
      <c r="D234" s="44">
        <v>70740</v>
      </c>
      <c r="E234" s="40" t="s">
        <v>99</v>
      </c>
      <c r="F234" s="40" t="s">
        <v>162</v>
      </c>
      <c r="G234" s="40" t="s">
        <v>406</v>
      </c>
      <c r="H234" s="28">
        <v>3</v>
      </c>
      <c r="I234" s="28">
        <v>2</v>
      </c>
      <c r="J234" s="27" t="s">
        <v>1124</v>
      </c>
      <c r="K234" s="27">
        <v>1</v>
      </c>
      <c r="L234" s="28">
        <v>6</v>
      </c>
      <c r="M234" s="27" t="s">
        <v>1115</v>
      </c>
      <c r="N234" s="62">
        <f t="shared" si="6"/>
        <v>11</v>
      </c>
      <c r="O234" s="63">
        <f>IF($L$16-L234&lt;=0,$L$16-Table3[[#This Row],[Container finish time from URC (6" default)]]+52,$L$16-L234)</f>
        <v>14</v>
      </c>
      <c r="P234" s="71"/>
      <c r="Q234" s="71"/>
      <c r="R234" s="72"/>
      <c r="S234" s="66" t="s">
        <v>1115</v>
      </c>
    </row>
    <row r="235" spans="1:19" ht="19" customHeight="1" x14ac:dyDescent="0.3">
      <c r="A235" s="120"/>
      <c r="B235" s="110">
        <f>A235*Table3[[#This Row],[PPP]]</f>
        <v>0</v>
      </c>
      <c r="C235" s="47"/>
      <c r="D235" s="44">
        <v>70962</v>
      </c>
      <c r="E235" s="40" t="s">
        <v>99</v>
      </c>
      <c r="F235" s="40" t="s">
        <v>162</v>
      </c>
      <c r="G235" s="40" t="s">
        <v>407</v>
      </c>
      <c r="H235" s="27">
        <v>3</v>
      </c>
      <c r="I235" s="27">
        <v>2</v>
      </c>
      <c r="J235" s="27" t="s">
        <v>1124</v>
      </c>
      <c r="K235" s="28">
        <v>1</v>
      </c>
      <c r="L235" s="27">
        <v>6</v>
      </c>
      <c r="M235" s="27" t="s">
        <v>1115</v>
      </c>
      <c r="N235" s="62">
        <f t="shared" si="6"/>
        <v>11</v>
      </c>
      <c r="O235" s="63">
        <f>IF($L$16-L235&lt;=0,$L$16-Table3[[#This Row],[Container finish time from URC (6" default)]]+52,$L$16-L235)</f>
        <v>14</v>
      </c>
      <c r="P235" s="71"/>
      <c r="Q235" s="71"/>
      <c r="R235" s="72"/>
      <c r="S235" s="66" t="s">
        <v>1115</v>
      </c>
    </row>
    <row r="236" spans="1:19" ht="19" customHeight="1" x14ac:dyDescent="0.3">
      <c r="A236" s="120"/>
      <c r="B236" s="110">
        <f>A236*Table3[[#This Row],[PPP]]</f>
        <v>0</v>
      </c>
      <c r="C236" s="47"/>
      <c r="D236" s="44">
        <v>70744</v>
      </c>
      <c r="E236" s="40" t="s">
        <v>99</v>
      </c>
      <c r="F236" s="40" t="s">
        <v>162</v>
      </c>
      <c r="G236" s="40" t="s">
        <v>408</v>
      </c>
      <c r="H236" s="28">
        <v>3</v>
      </c>
      <c r="I236" s="28">
        <v>2</v>
      </c>
      <c r="J236" s="27" t="s">
        <v>1124</v>
      </c>
      <c r="K236" s="27">
        <v>1</v>
      </c>
      <c r="L236" s="28">
        <v>6</v>
      </c>
      <c r="M236" s="27" t="s">
        <v>1115</v>
      </c>
      <c r="N236" s="62">
        <f t="shared" si="6"/>
        <v>11</v>
      </c>
      <c r="O236" s="63">
        <f>IF($L$16-L236&lt;=0,$L$16-Table3[[#This Row],[Container finish time from URC (6" default)]]+52,$L$16-L236)</f>
        <v>14</v>
      </c>
      <c r="P236" s="71"/>
      <c r="Q236" s="71"/>
      <c r="R236" s="72"/>
      <c r="S236" s="66" t="s">
        <v>1115</v>
      </c>
    </row>
    <row r="237" spans="1:19" ht="19" customHeight="1" x14ac:dyDescent="0.3">
      <c r="A237" s="120"/>
      <c r="B237" s="110">
        <f>A237*Table3[[#This Row],[PPP]]</f>
        <v>0</v>
      </c>
      <c r="C237" s="47"/>
      <c r="D237" s="44">
        <v>71022</v>
      </c>
      <c r="E237" s="40" t="s">
        <v>99</v>
      </c>
      <c r="F237" s="40" t="s">
        <v>162</v>
      </c>
      <c r="G237" s="40" t="s">
        <v>409</v>
      </c>
      <c r="H237" s="27">
        <v>3</v>
      </c>
      <c r="I237" s="27">
        <v>2</v>
      </c>
      <c r="J237" s="27" t="s">
        <v>1124</v>
      </c>
      <c r="K237" s="28">
        <v>1</v>
      </c>
      <c r="L237" s="27">
        <v>6</v>
      </c>
      <c r="M237" s="27" t="s">
        <v>1115</v>
      </c>
      <c r="N237" s="62">
        <f t="shared" si="6"/>
        <v>11</v>
      </c>
      <c r="O237" s="63">
        <f>IF($L$16-L237&lt;=0,$L$16-Table3[[#This Row],[Container finish time from URC (6" default)]]+52,$L$16-L237)</f>
        <v>14</v>
      </c>
      <c r="P237" s="71"/>
      <c r="Q237" s="71"/>
      <c r="R237" s="72"/>
      <c r="S237" s="66" t="s">
        <v>1115</v>
      </c>
    </row>
    <row r="238" spans="1:19" ht="19.5" customHeight="1" x14ac:dyDescent="0.3">
      <c r="A238" s="120"/>
      <c r="B238" s="110">
        <f>A238*Table3[[#This Row],[PPP]]</f>
        <v>0</v>
      </c>
      <c r="C238" s="47"/>
      <c r="D238" s="44">
        <v>49398</v>
      </c>
      <c r="E238" s="40" t="s">
        <v>984</v>
      </c>
      <c r="F238" s="40" t="s">
        <v>152</v>
      </c>
      <c r="G238" s="41" t="s">
        <v>907</v>
      </c>
      <c r="H238" s="31">
        <v>5</v>
      </c>
      <c r="I238" s="31">
        <v>3</v>
      </c>
      <c r="J238" s="27" t="s">
        <v>1124</v>
      </c>
      <c r="K238" s="27">
        <v>1</v>
      </c>
      <c r="L238" s="31">
        <v>7</v>
      </c>
      <c r="M238" s="27" t="s">
        <v>1115</v>
      </c>
      <c r="N238" s="75">
        <f t="shared" si="6"/>
        <v>8</v>
      </c>
      <c r="O238" s="63">
        <f>IF($L$16-L238&lt;=0,$L$16-Table3[[#This Row],[Container finish time from URC (6" default)]]+52,$L$16-L238)</f>
        <v>13</v>
      </c>
      <c r="P238" s="76"/>
      <c r="Q238" s="73"/>
      <c r="R238" s="74"/>
      <c r="S238" s="66" t="s">
        <v>1115</v>
      </c>
    </row>
    <row r="239" spans="1:19" ht="19.5" customHeight="1" x14ac:dyDescent="0.3">
      <c r="A239" s="120"/>
      <c r="B239" s="110">
        <f>A239*Table3[[#This Row],[PPP]]</f>
        <v>0</v>
      </c>
      <c r="C239" s="48" t="s">
        <v>1000</v>
      </c>
      <c r="D239" s="44">
        <v>11366</v>
      </c>
      <c r="E239" s="40" t="s">
        <v>984</v>
      </c>
      <c r="F239" s="40" t="s">
        <v>152</v>
      </c>
      <c r="G239" s="41" t="s">
        <v>1056</v>
      </c>
      <c r="H239" s="31">
        <v>5</v>
      </c>
      <c r="I239" s="31">
        <v>3</v>
      </c>
      <c r="J239" s="27" t="s">
        <v>1124</v>
      </c>
      <c r="K239" s="28">
        <v>1</v>
      </c>
      <c r="L239" s="31">
        <v>7</v>
      </c>
      <c r="M239" s="27" t="s">
        <v>1115</v>
      </c>
      <c r="N239" s="75">
        <f t="shared" si="6"/>
        <v>8</v>
      </c>
      <c r="O239" s="63">
        <f>IF($L$16-L239&lt;=0,$L$16-Table3[[#This Row],[Container finish time from URC (6" default)]]+52,$L$16-L239)</f>
        <v>13</v>
      </c>
      <c r="P239" s="76"/>
      <c r="Q239" s="73"/>
      <c r="R239" s="74"/>
      <c r="S239" s="66" t="s">
        <v>1115</v>
      </c>
    </row>
    <row r="240" spans="1:19" ht="19.5" customHeight="1" x14ac:dyDescent="0.3">
      <c r="A240" s="120"/>
      <c r="B240" s="110">
        <f>A240*Table3[[#This Row],[PPP]]</f>
        <v>0</v>
      </c>
      <c r="C240" s="47"/>
      <c r="D240" s="44">
        <v>49399</v>
      </c>
      <c r="E240" s="40" t="s">
        <v>984</v>
      </c>
      <c r="F240" s="40" t="s">
        <v>152</v>
      </c>
      <c r="G240" s="41" t="s">
        <v>908</v>
      </c>
      <c r="H240" s="31">
        <v>5</v>
      </c>
      <c r="I240" s="31">
        <v>3</v>
      </c>
      <c r="J240" s="27" t="s">
        <v>1124</v>
      </c>
      <c r="K240" s="27">
        <v>1</v>
      </c>
      <c r="L240" s="31">
        <v>7</v>
      </c>
      <c r="M240" s="27" t="s">
        <v>1115</v>
      </c>
      <c r="N240" s="75">
        <f t="shared" si="6"/>
        <v>8</v>
      </c>
      <c r="O240" s="63">
        <f>IF($L$16-L240&lt;=0,$L$16-Table3[[#This Row],[Container finish time from URC (6" default)]]+52,$L$16-L240)</f>
        <v>13</v>
      </c>
      <c r="P240" s="76"/>
      <c r="Q240" s="73"/>
      <c r="R240" s="74"/>
      <c r="S240" s="66" t="s">
        <v>1115</v>
      </c>
    </row>
    <row r="241" spans="1:19" ht="19.5" customHeight="1" x14ac:dyDescent="0.3">
      <c r="A241" s="120"/>
      <c r="B241" s="110">
        <f>A241*Table3[[#This Row],[PPP]]</f>
        <v>0</v>
      </c>
      <c r="C241" s="47"/>
      <c r="D241" s="44">
        <v>49400</v>
      </c>
      <c r="E241" s="40" t="s">
        <v>984</v>
      </c>
      <c r="F241" s="40" t="s">
        <v>152</v>
      </c>
      <c r="G241" s="41" t="s">
        <v>1072</v>
      </c>
      <c r="H241" s="31">
        <v>5</v>
      </c>
      <c r="I241" s="31">
        <v>3</v>
      </c>
      <c r="J241" s="27" t="s">
        <v>1124</v>
      </c>
      <c r="K241" s="28">
        <v>1</v>
      </c>
      <c r="L241" s="31">
        <v>7</v>
      </c>
      <c r="M241" s="27" t="s">
        <v>1115</v>
      </c>
      <c r="N241" s="75">
        <f t="shared" si="6"/>
        <v>8</v>
      </c>
      <c r="O241" s="63">
        <f>IF($L$16-L241&lt;=0,$L$16-Table3[[#This Row],[Container finish time from URC (6" default)]]+52,$L$16-L241)</f>
        <v>13</v>
      </c>
      <c r="P241" s="76"/>
      <c r="Q241" s="73"/>
      <c r="R241" s="74"/>
      <c r="S241" s="66" t="s">
        <v>1115</v>
      </c>
    </row>
    <row r="242" spans="1:19" ht="19.5" customHeight="1" x14ac:dyDescent="0.3">
      <c r="A242" s="120"/>
      <c r="B242" s="110">
        <f>A242*Table3[[#This Row],[PPP]]</f>
        <v>0</v>
      </c>
      <c r="C242" s="47"/>
      <c r="D242" s="44">
        <v>49452</v>
      </c>
      <c r="E242" s="40" t="s">
        <v>984</v>
      </c>
      <c r="F242" s="40" t="s">
        <v>152</v>
      </c>
      <c r="G242" s="41" t="s">
        <v>1073</v>
      </c>
      <c r="H242" s="31">
        <v>5</v>
      </c>
      <c r="I242" s="31">
        <v>3</v>
      </c>
      <c r="J242" s="27" t="s">
        <v>1124</v>
      </c>
      <c r="K242" s="27">
        <v>1</v>
      </c>
      <c r="L242" s="31">
        <v>7</v>
      </c>
      <c r="M242" s="27" t="s">
        <v>1115</v>
      </c>
      <c r="N242" s="75">
        <f t="shared" si="6"/>
        <v>8</v>
      </c>
      <c r="O242" s="63">
        <f>IF($L$16-L242&lt;=0,$L$16-Table3[[#This Row],[Container finish time from URC (6" default)]]+52,$L$16-L242)</f>
        <v>13</v>
      </c>
      <c r="P242" s="76"/>
      <c r="Q242" s="73"/>
      <c r="R242" s="74"/>
      <c r="S242" s="66" t="s">
        <v>1115</v>
      </c>
    </row>
    <row r="243" spans="1:19" ht="19.5" customHeight="1" x14ac:dyDescent="0.3">
      <c r="A243" s="120"/>
      <c r="B243" s="110">
        <f>A243*Table3[[#This Row],[PPP]]</f>
        <v>0</v>
      </c>
      <c r="C243" s="47"/>
      <c r="D243" s="44">
        <v>49401</v>
      </c>
      <c r="E243" s="40" t="s">
        <v>984</v>
      </c>
      <c r="F243" s="40" t="s">
        <v>152</v>
      </c>
      <c r="G243" s="41" t="s">
        <v>909</v>
      </c>
      <c r="H243" s="31">
        <v>5</v>
      </c>
      <c r="I243" s="31">
        <v>3</v>
      </c>
      <c r="J243" s="27" t="s">
        <v>1124</v>
      </c>
      <c r="K243" s="28">
        <v>1</v>
      </c>
      <c r="L243" s="31">
        <v>7</v>
      </c>
      <c r="M243" s="27" t="s">
        <v>1115</v>
      </c>
      <c r="N243" s="75">
        <f t="shared" ref="N243:N274" si="7">IF($L$16-L243-H243&lt;=0,$L$16-L243-H243+52,$L$16-L243-H243)</f>
        <v>8</v>
      </c>
      <c r="O243" s="63">
        <f>IF($L$16-L243&lt;=0,$L$16-Table3[[#This Row],[Container finish time from URC (6" default)]]+52,$L$16-L243)</f>
        <v>13</v>
      </c>
      <c r="P243" s="76"/>
      <c r="Q243" s="73"/>
      <c r="R243" s="74"/>
      <c r="S243" s="66" t="s">
        <v>1115</v>
      </c>
    </row>
    <row r="244" spans="1:19" ht="19.5" customHeight="1" x14ac:dyDescent="0.3">
      <c r="A244" s="120"/>
      <c r="B244" s="110">
        <f>A244*Table3[[#This Row],[PPP]]</f>
        <v>0</v>
      </c>
      <c r="C244" s="47"/>
      <c r="D244" s="44">
        <v>48875</v>
      </c>
      <c r="E244" s="40" t="s">
        <v>984</v>
      </c>
      <c r="F244" s="40" t="s">
        <v>152</v>
      </c>
      <c r="G244" s="41" t="s">
        <v>1074</v>
      </c>
      <c r="H244" s="31">
        <v>5</v>
      </c>
      <c r="I244" s="31">
        <v>3</v>
      </c>
      <c r="J244" s="27" t="s">
        <v>1124</v>
      </c>
      <c r="K244" s="27">
        <v>1</v>
      </c>
      <c r="L244" s="31">
        <v>7</v>
      </c>
      <c r="M244" s="27" t="s">
        <v>1115</v>
      </c>
      <c r="N244" s="75">
        <f t="shared" si="7"/>
        <v>8</v>
      </c>
      <c r="O244" s="63">
        <f>IF($L$16-L244&lt;=0,$L$16-Table3[[#This Row],[Container finish time from URC (6" default)]]+52,$L$16-L244)</f>
        <v>13</v>
      </c>
      <c r="P244" s="76"/>
      <c r="Q244" s="73"/>
      <c r="R244" s="74"/>
      <c r="S244" s="66" t="s">
        <v>1115</v>
      </c>
    </row>
    <row r="245" spans="1:19" ht="19.5" customHeight="1" x14ac:dyDescent="0.3">
      <c r="A245" s="120"/>
      <c r="B245" s="110">
        <f>A245*Table3[[#This Row],[PPP]]</f>
        <v>0</v>
      </c>
      <c r="C245" s="47"/>
      <c r="D245" s="44">
        <v>49402</v>
      </c>
      <c r="E245" s="40" t="s">
        <v>984</v>
      </c>
      <c r="F245" s="40" t="s">
        <v>152</v>
      </c>
      <c r="G245" s="41" t="s">
        <v>1075</v>
      </c>
      <c r="H245" s="31">
        <v>5</v>
      </c>
      <c r="I245" s="31">
        <v>3</v>
      </c>
      <c r="J245" s="27" t="s">
        <v>1124</v>
      </c>
      <c r="K245" s="28">
        <v>1</v>
      </c>
      <c r="L245" s="31">
        <v>7</v>
      </c>
      <c r="M245" s="27" t="s">
        <v>1115</v>
      </c>
      <c r="N245" s="75">
        <f t="shared" si="7"/>
        <v>8</v>
      </c>
      <c r="O245" s="63">
        <f>IF($L$16-L245&lt;=0,$L$16-Table3[[#This Row],[Container finish time from URC (6" default)]]+52,$L$16-L245)</f>
        <v>13</v>
      </c>
      <c r="P245" s="76"/>
      <c r="Q245" s="73"/>
      <c r="R245" s="74"/>
      <c r="S245" s="66" t="s">
        <v>1115</v>
      </c>
    </row>
    <row r="246" spans="1:19" ht="19.5" customHeight="1" x14ac:dyDescent="0.3">
      <c r="A246" s="120"/>
      <c r="B246" s="110">
        <f>A246*Table3[[#This Row],[PPP]]</f>
        <v>0</v>
      </c>
      <c r="C246" s="47"/>
      <c r="D246" s="44">
        <v>49355</v>
      </c>
      <c r="E246" s="40" t="s">
        <v>984</v>
      </c>
      <c r="F246" s="40" t="s">
        <v>152</v>
      </c>
      <c r="G246" s="41" t="s">
        <v>1076</v>
      </c>
      <c r="H246" s="31">
        <v>5</v>
      </c>
      <c r="I246" s="31">
        <v>3</v>
      </c>
      <c r="J246" s="27" t="s">
        <v>1124</v>
      </c>
      <c r="K246" s="27">
        <v>1</v>
      </c>
      <c r="L246" s="31">
        <v>7</v>
      </c>
      <c r="M246" s="27" t="s">
        <v>1115</v>
      </c>
      <c r="N246" s="75">
        <f t="shared" si="7"/>
        <v>8</v>
      </c>
      <c r="O246" s="63">
        <f>IF($L$16-L246&lt;=0,$L$16-Table3[[#This Row],[Container finish time from URC (6" default)]]+52,$L$16-L246)</f>
        <v>13</v>
      </c>
      <c r="P246" s="76"/>
      <c r="Q246" s="73"/>
      <c r="R246" s="74"/>
      <c r="S246" s="66" t="s">
        <v>1115</v>
      </c>
    </row>
    <row r="247" spans="1:19" ht="19.5" customHeight="1" x14ac:dyDescent="0.3">
      <c r="A247" s="120"/>
      <c r="B247" s="110">
        <f>A247*Table3[[#This Row],[PPP]]</f>
        <v>0</v>
      </c>
      <c r="C247" s="47"/>
      <c r="D247" s="44">
        <v>48594</v>
      </c>
      <c r="E247" s="40" t="s">
        <v>984</v>
      </c>
      <c r="F247" s="40" t="s">
        <v>152</v>
      </c>
      <c r="G247" s="41" t="s">
        <v>910</v>
      </c>
      <c r="H247" s="31">
        <v>5</v>
      </c>
      <c r="I247" s="31">
        <v>3</v>
      </c>
      <c r="J247" s="27" t="s">
        <v>1124</v>
      </c>
      <c r="K247" s="28">
        <v>1</v>
      </c>
      <c r="L247" s="31">
        <v>7</v>
      </c>
      <c r="M247" s="27" t="s">
        <v>1115</v>
      </c>
      <c r="N247" s="75">
        <f t="shared" si="7"/>
        <v>8</v>
      </c>
      <c r="O247" s="63">
        <f>IF($L$16-L247&lt;=0,$L$16-Table3[[#This Row],[Container finish time from URC (6" default)]]+52,$L$16-L247)</f>
        <v>13</v>
      </c>
      <c r="P247" s="76"/>
      <c r="Q247" s="73"/>
      <c r="R247" s="74"/>
      <c r="S247" s="66" t="s">
        <v>1115</v>
      </c>
    </row>
    <row r="248" spans="1:19" ht="19.5" customHeight="1" x14ac:dyDescent="0.3">
      <c r="A248" s="120"/>
      <c r="B248" s="110">
        <f>A248*Table3[[#This Row],[PPP]]</f>
        <v>0</v>
      </c>
      <c r="C248" s="47"/>
      <c r="D248" s="44">
        <v>49403</v>
      </c>
      <c r="E248" s="40" t="s">
        <v>984</v>
      </c>
      <c r="F248" s="40" t="s">
        <v>152</v>
      </c>
      <c r="G248" s="41" t="s">
        <v>911</v>
      </c>
      <c r="H248" s="31">
        <v>5</v>
      </c>
      <c r="I248" s="31">
        <v>3</v>
      </c>
      <c r="J248" s="27" t="s">
        <v>1124</v>
      </c>
      <c r="K248" s="27">
        <v>1</v>
      </c>
      <c r="L248" s="31">
        <v>7</v>
      </c>
      <c r="M248" s="27" t="s">
        <v>1115</v>
      </c>
      <c r="N248" s="75">
        <f t="shared" si="7"/>
        <v>8</v>
      </c>
      <c r="O248" s="63">
        <f>IF($L$16-L248&lt;=0,$L$16-Table3[[#This Row],[Container finish time from URC (6" default)]]+52,$L$16-L248)</f>
        <v>13</v>
      </c>
      <c r="P248" s="76"/>
      <c r="Q248" s="73"/>
      <c r="R248" s="74"/>
      <c r="S248" s="66" t="s">
        <v>1115</v>
      </c>
    </row>
    <row r="249" spans="1:19" ht="19.5" customHeight="1" x14ac:dyDescent="0.3">
      <c r="A249" s="120"/>
      <c r="B249" s="110">
        <f>A249*Table3[[#This Row],[PPP]]</f>
        <v>0</v>
      </c>
      <c r="C249" s="47"/>
      <c r="D249" s="44">
        <v>49190</v>
      </c>
      <c r="E249" s="40" t="s">
        <v>984</v>
      </c>
      <c r="F249" s="40" t="s">
        <v>152</v>
      </c>
      <c r="G249" s="41" t="s">
        <v>912</v>
      </c>
      <c r="H249" s="31">
        <v>5</v>
      </c>
      <c r="I249" s="31">
        <v>3</v>
      </c>
      <c r="J249" s="27" t="s">
        <v>1124</v>
      </c>
      <c r="K249" s="28">
        <v>1</v>
      </c>
      <c r="L249" s="31">
        <v>7</v>
      </c>
      <c r="M249" s="27" t="s">
        <v>1115</v>
      </c>
      <c r="N249" s="75">
        <f t="shared" si="7"/>
        <v>8</v>
      </c>
      <c r="O249" s="63">
        <f>IF($L$16-L249&lt;=0,$L$16-Table3[[#This Row],[Container finish time from URC (6" default)]]+52,$L$16-L249)</f>
        <v>13</v>
      </c>
      <c r="P249" s="76"/>
      <c r="Q249" s="73"/>
      <c r="R249" s="74"/>
      <c r="S249" s="66" t="s">
        <v>1115</v>
      </c>
    </row>
    <row r="250" spans="1:19" ht="19.5" customHeight="1" x14ac:dyDescent="0.3">
      <c r="A250" s="120"/>
      <c r="B250" s="110">
        <f>A250*Table3[[#This Row],[PPP]]</f>
        <v>0</v>
      </c>
      <c r="C250" s="47"/>
      <c r="D250" s="44">
        <v>44104</v>
      </c>
      <c r="E250" s="40" t="s">
        <v>984</v>
      </c>
      <c r="F250" s="40" t="s">
        <v>152</v>
      </c>
      <c r="G250" s="41" t="s">
        <v>913</v>
      </c>
      <c r="H250" s="31">
        <v>5</v>
      </c>
      <c r="I250" s="31">
        <v>3</v>
      </c>
      <c r="J250" s="27" t="s">
        <v>1124</v>
      </c>
      <c r="K250" s="27">
        <v>1</v>
      </c>
      <c r="L250" s="31">
        <v>7</v>
      </c>
      <c r="M250" s="27" t="s">
        <v>1115</v>
      </c>
      <c r="N250" s="75">
        <f t="shared" si="7"/>
        <v>8</v>
      </c>
      <c r="O250" s="63">
        <f>IF($L$16-L250&lt;=0,$L$16-Table3[[#This Row],[Container finish time from URC (6" default)]]+52,$L$16-L250)</f>
        <v>13</v>
      </c>
      <c r="P250" s="76"/>
      <c r="Q250" s="73"/>
      <c r="R250" s="74"/>
      <c r="S250" s="66" t="s">
        <v>1115</v>
      </c>
    </row>
    <row r="251" spans="1:19" ht="19.5" customHeight="1" x14ac:dyDescent="0.3">
      <c r="A251" s="120"/>
      <c r="B251" s="110">
        <f>A251*Table3[[#This Row],[PPP]]</f>
        <v>0</v>
      </c>
      <c r="C251" s="47"/>
      <c r="D251" s="44">
        <v>49404</v>
      </c>
      <c r="E251" s="40" t="s">
        <v>984</v>
      </c>
      <c r="F251" s="40" t="s">
        <v>152</v>
      </c>
      <c r="G251" s="41" t="s">
        <v>914</v>
      </c>
      <c r="H251" s="31">
        <v>5</v>
      </c>
      <c r="I251" s="31">
        <v>3</v>
      </c>
      <c r="J251" s="27" t="s">
        <v>1124</v>
      </c>
      <c r="K251" s="28">
        <v>1</v>
      </c>
      <c r="L251" s="31">
        <v>7</v>
      </c>
      <c r="M251" s="27" t="s">
        <v>1115</v>
      </c>
      <c r="N251" s="75">
        <f t="shared" si="7"/>
        <v>8</v>
      </c>
      <c r="O251" s="63">
        <f>IF($L$16-L251&lt;=0,$L$16-Table3[[#This Row],[Container finish time from URC (6" default)]]+52,$L$16-L251)</f>
        <v>13</v>
      </c>
      <c r="P251" s="76"/>
      <c r="Q251" s="73"/>
      <c r="R251" s="74"/>
      <c r="S251" s="66" t="s">
        <v>1115</v>
      </c>
    </row>
    <row r="252" spans="1:19" ht="19.5" customHeight="1" x14ac:dyDescent="0.3">
      <c r="A252" s="120"/>
      <c r="B252" s="110">
        <f>A252*Table3[[#This Row],[PPP]]</f>
        <v>0</v>
      </c>
      <c r="C252" s="47"/>
      <c r="D252" s="44">
        <v>49117</v>
      </c>
      <c r="E252" s="40" t="s">
        <v>984</v>
      </c>
      <c r="F252" s="40" t="s">
        <v>152</v>
      </c>
      <c r="G252" s="41" t="s">
        <v>1077</v>
      </c>
      <c r="H252" s="31">
        <v>5</v>
      </c>
      <c r="I252" s="31">
        <v>3</v>
      </c>
      <c r="J252" s="27" t="s">
        <v>1124</v>
      </c>
      <c r="K252" s="27">
        <v>1</v>
      </c>
      <c r="L252" s="31">
        <v>7</v>
      </c>
      <c r="M252" s="27" t="s">
        <v>1115</v>
      </c>
      <c r="N252" s="75">
        <f t="shared" si="7"/>
        <v>8</v>
      </c>
      <c r="O252" s="63">
        <f>IF($L$16-L252&lt;=0,$L$16-Table3[[#This Row],[Container finish time from URC (6" default)]]+52,$L$16-L252)</f>
        <v>13</v>
      </c>
      <c r="P252" s="76"/>
      <c r="Q252" s="73"/>
      <c r="R252" s="74"/>
      <c r="S252" s="66" t="s">
        <v>1115</v>
      </c>
    </row>
    <row r="253" spans="1:19" ht="19.5" customHeight="1" x14ac:dyDescent="0.3">
      <c r="A253" s="120"/>
      <c r="B253" s="110">
        <f>A253*Table3[[#This Row],[PPP]]</f>
        <v>0</v>
      </c>
      <c r="C253" s="47"/>
      <c r="D253" s="44">
        <v>49405</v>
      </c>
      <c r="E253" s="40" t="s">
        <v>984</v>
      </c>
      <c r="F253" s="40" t="s">
        <v>152</v>
      </c>
      <c r="G253" s="41" t="s">
        <v>915</v>
      </c>
      <c r="H253" s="31">
        <v>5</v>
      </c>
      <c r="I253" s="31">
        <v>3</v>
      </c>
      <c r="J253" s="27" t="s">
        <v>1124</v>
      </c>
      <c r="K253" s="28">
        <v>1</v>
      </c>
      <c r="L253" s="31">
        <v>7</v>
      </c>
      <c r="M253" s="27" t="s">
        <v>1115</v>
      </c>
      <c r="N253" s="75">
        <f t="shared" si="7"/>
        <v>8</v>
      </c>
      <c r="O253" s="63">
        <f>IF($L$16-L253&lt;=0,$L$16-Table3[[#This Row],[Container finish time from URC (6" default)]]+52,$L$16-L253)</f>
        <v>13</v>
      </c>
      <c r="P253" s="76"/>
      <c r="Q253" s="73"/>
      <c r="R253" s="74"/>
      <c r="S253" s="66" t="s">
        <v>1115</v>
      </c>
    </row>
    <row r="254" spans="1:19" ht="19.5" customHeight="1" x14ac:dyDescent="0.3">
      <c r="A254" s="120"/>
      <c r="B254" s="110">
        <f>A254*Table3[[#This Row],[PPP]]</f>
        <v>0</v>
      </c>
      <c r="C254" s="47"/>
      <c r="D254" s="44">
        <v>48595</v>
      </c>
      <c r="E254" s="40" t="s">
        <v>984</v>
      </c>
      <c r="F254" s="40" t="s">
        <v>152</v>
      </c>
      <c r="G254" s="41" t="s">
        <v>1078</v>
      </c>
      <c r="H254" s="31">
        <v>5</v>
      </c>
      <c r="I254" s="31">
        <v>3</v>
      </c>
      <c r="J254" s="27" t="s">
        <v>1124</v>
      </c>
      <c r="K254" s="27">
        <v>1</v>
      </c>
      <c r="L254" s="31">
        <v>7</v>
      </c>
      <c r="M254" s="27" t="s">
        <v>1115</v>
      </c>
      <c r="N254" s="75">
        <f t="shared" si="7"/>
        <v>8</v>
      </c>
      <c r="O254" s="63">
        <f>IF($L$16-L254&lt;=0,$L$16-Table3[[#This Row],[Container finish time from URC (6" default)]]+52,$L$16-L254)</f>
        <v>13</v>
      </c>
      <c r="P254" s="76"/>
      <c r="Q254" s="73"/>
      <c r="R254" s="74"/>
      <c r="S254" s="66" t="s">
        <v>1115</v>
      </c>
    </row>
    <row r="255" spans="1:19" ht="19.5" customHeight="1" x14ac:dyDescent="0.3">
      <c r="A255" s="120"/>
      <c r="B255" s="110">
        <f>A255*Table3[[#This Row],[PPP]]</f>
        <v>0</v>
      </c>
      <c r="C255" s="47"/>
      <c r="D255" s="44">
        <v>49406</v>
      </c>
      <c r="E255" s="40" t="s">
        <v>984</v>
      </c>
      <c r="F255" s="40" t="s">
        <v>152</v>
      </c>
      <c r="G255" s="41" t="s">
        <v>1079</v>
      </c>
      <c r="H255" s="31">
        <v>5</v>
      </c>
      <c r="I255" s="31">
        <v>3</v>
      </c>
      <c r="J255" s="27" t="s">
        <v>1124</v>
      </c>
      <c r="K255" s="28">
        <v>1</v>
      </c>
      <c r="L255" s="31">
        <v>7</v>
      </c>
      <c r="M255" s="27" t="s">
        <v>1115</v>
      </c>
      <c r="N255" s="75">
        <f t="shared" si="7"/>
        <v>8</v>
      </c>
      <c r="O255" s="63">
        <f>IF($L$16-L255&lt;=0,$L$16-Table3[[#This Row],[Container finish time from URC (6" default)]]+52,$L$16-L255)</f>
        <v>13</v>
      </c>
      <c r="P255" s="76"/>
      <c r="Q255" s="73"/>
      <c r="R255" s="74"/>
      <c r="S255" s="66" t="s">
        <v>1115</v>
      </c>
    </row>
    <row r="256" spans="1:19" ht="19.5" customHeight="1" x14ac:dyDescent="0.3">
      <c r="A256" s="120"/>
      <c r="B256" s="110">
        <f>A256*Table3[[#This Row],[PPP]]</f>
        <v>0</v>
      </c>
      <c r="C256" s="47"/>
      <c r="D256" s="44">
        <v>49407</v>
      </c>
      <c r="E256" s="40" t="s">
        <v>984</v>
      </c>
      <c r="F256" s="40" t="s">
        <v>152</v>
      </c>
      <c r="G256" s="41" t="s">
        <v>916</v>
      </c>
      <c r="H256" s="31">
        <v>5</v>
      </c>
      <c r="I256" s="31">
        <v>3</v>
      </c>
      <c r="J256" s="27" t="s">
        <v>1124</v>
      </c>
      <c r="K256" s="27">
        <v>1</v>
      </c>
      <c r="L256" s="31">
        <v>7</v>
      </c>
      <c r="M256" s="27" t="s">
        <v>1115</v>
      </c>
      <c r="N256" s="75">
        <f t="shared" si="7"/>
        <v>8</v>
      </c>
      <c r="O256" s="63">
        <f>IF($L$16-L256&lt;=0,$L$16-Table3[[#This Row],[Container finish time from URC (6" default)]]+52,$L$16-L256)</f>
        <v>13</v>
      </c>
      <c r="P256" s="76"/>
      <c r="Q256" s="73"/>
      <c r="R256" s="74"/>
      <c r="S256" s="66" t="s">
        <v>1115</v>
      </c>
    </row>
    <row r="257" spans="1:19" ht="19.5" customHeight="1" x14ac:dyDescent="0.3">
      <c r="A257" s="120"/>
      <c r="B257" s="110">
        <f>A257*Table3[[#This Row],[PPP]]</f>
        <v>0</v>
      </c>
      <c r="C257" s="47"/>
      <c r="D257" s="44">
        <v>49118</v>
      </c>
      <c r="E257" s="40" t="s">
        <v>984</v>
      </c>
      <c r="F257" s="40" t="s">
        <v>152</v>
      </c>
      <c r="G257" s="41" t="s">
        <v>917</v>
      </c>
      <c r="H257" s="31">
        <v>5</v>
      </c>
      <c r="I257" s="31">
        <v>3</v>
      </c>
      <c r="J257" s="27" t="s">
        <v>1124</v>
      </c>
      <c r="K257" s="28">
        <v>1</v>
      </c>
      <c r="L257" s="31">
        <v>7</v>
      </c>
      <c r="M257" s="27" t="s">
        <v>1115</v>
      </c>
      <c r="N257" s="75">
        <f t="shared" si="7"/>
        <v>8</v>
      </c>
      <c r="O257" s="63">
        <f>IF($L$16-L257&lt;=0,$L$16-Table3[[#This Row],[Container finish time from URC (6" default)]]+52,$L$16-L257)</f>
        <v>13</v>
      </c>
      <c r="P257" s="76"/>
      <c r="Q257" s="73"/>
      <c r="R257" s="74"/>
      <c r="S257" s="66" t="s">
        <v>1115</v>
      </c>
    </row>
    <row r="258" spans="1:19" ht="19.5" customHeight="1" x14ac:dyDescent="0.3">
      <c r="A258" s="120"/>
      <c r="B258" s="110">
        <f>A258*Table3[[#This Row],[PPP]]</f>
        <v>0</v>
      </c>
      <c r="C258" s="47"/>
      <c r="D258" s="44">
        <v>44812</v>
      </c>
      <c r="E258" s="40" t="s">
        <v>984</v>
      </c>
      <c r="F258" s="40" t="s">
        <v>153</v>
      </c>
      <c r="G258" s="41" t="s">
        <v>918</v>
      </c>
      <c r="H258" s="31">
        <v>5</v>
      </c>
      <c r="I258" s="31" t="s">
        <v>24</v>
      </c>
      <c r="J258" s="27" t="s">
        <v>1124</v>
      </c>
      <c r="K258" s="27">
        <v>1</v>
      </c>
      <c r="L258" s="31">
        <v>7</v>
      </c>
      <c r="M258" s="27" t="s">
        <v>1115</v>
      </c>
      <c r="N258" s="75">
        <f t="shared" si="7"/>
        <v>8</v>
      </c>
      <c r="O258" s="63">
        <f>IF($L$16-L258&lt;=0,$L$16-Table3[[#This Row],[Container finish time from URC (6" default)]]+52,$L$16-L258)</f>
        <v>13</v>
      </c>
      <c r="P258" s="76"/>
      <c r="Q258" s="73"/>
      <c r="R258" s="74"/>
      <c r="S258" s="66" t="s">
        <v>1115</v>
      </c>
    </row>
    <row r="259" spans="1:19" ht="19.5" customHeight="1" x14ac:dyDescent="0.3">
      <c r="A259" s="120"/>
      <c r="B259" s="110">
        <f>A259*Table3[[#This Row],[PPP]]</f>
        <v>0</v>
      </c>
      <c r="C259" s="47"/>
      <c r="D259" s="44">
        <v>44813</v>
      </c>
      <c r="E259" s="40" t="s">
        <v>984</v>
      </c>
      <c r="F259" s="40" t="s">
        <v>153</v>
      </c>
      <c r="G259" s="41" t="s">
        <v>1080</v>
      </c>
      <c r="H259" s="31">
        <v>5</v>
      </c>
      <c r="I259" s="31" t="s">
        <v>24</v>
      </c>
      <c r="J259" s="27" t="s">
        <v>1124</v>
      </c>
      <c r="K259" s="28">
        <v>1</v>
      </c>
      <c r="L259" s="31">
        <v>7</v>
      </c>
      <c r="M259" s="27" t="s">
        <v>1115</v>
      </c>
      <c r="N259" s="75">
        <f t="shared" si="7"/>
        <v>8</v>
      </c>
      <c r="O259" s="63">
        <f>IF($L$16-L259&lt;=0,$L$16-Table3[[#This Row],[Container finish time from URC (6" default)]]+52,$L$16-L259)</f>
        <v>13</v>
      </c>
      <c r="P259" s="76"/>
      <c r="Q259" s="73"/>
      <c r="R259" s="74"/>
      <c r="S259" s="66" t="s">
        <v>1115</v>
      </c>
    </row>
    <row r="260" spans="1:19" ht="19.5" customHeight="1" x14ac:dyDescent="0.3">
      <c r="A260" s="120"/>
      <c r="B260" s="110">
        <f>A260*Table3[[#This Row],[PPP]]</f>
        <v>0</v>
      </c>
      <c r="C260" s="47"/>
      <c r="D260" s="44">
        <v>48154</v>
      </c>
      <c r="E260" s="40" t="s">
        <v>984</v>
      </c>
      <c r="F260" s="40" t="s">
        <v>153</v>
      </c>
      <c r="G260" s="41" t="s">
        <v>1081</v>
      </c>
      <c r="H260" s="31">
        <v>5</v>
      </c>
      <c r="I260" s="31" t="s">
        <v>24</v>
      </c>
      <c r="J260" s="27" t="s">
        <v>1124</v>
      </c>
      <c r="K260" s="27">
        <v>1</v>
      </c>
      <c r="L260" s="31">
        <v>7</v>
      </c>
      <c r="M260" s="27" t="s">
        <v>1115</v>
      </c>
      <c r="N260" s="75">
        <f t="shared" si="7"/>
        <v>8</v>
      </c>
      <c r="O260" s="63">
        <f>IF($L$16-L260&lt;=0,$L$16-Table3[[#This Row],[Container finish time from URC (6" default)]]+52,$L$16-L260)</f>
        <v>13</v>
      </c>
      <c r="P260" s="76"/>
      <c r="Q260" s="73"/>
      <c r="R260" s="74"/>
      <c r="S260" s="66" t="s">
        <v>1115</v>
      </c>
    </row>
    <row r="261" spans="1:19" ht="19.5" customHeight="1" x14ac:dyDescent="0.3">
      <c r="A261" s="120"/>
      <c r="B261" s="110">
        <f>A261*Table3[[#This Row],[PPP]]</f>
        <v>0</v>
      </c>
      <c r="C261" s="47"/>
      <c r="D261" s="44">
        <v>48028</v>
      </c>
      <c r="E261" s="40" t="s">
        <v>984</v>
      </c>
      <c r="F261" s="40" t="s">
        <v>153</v>
      </c>
      <c r="G261" s="41" t="s">
        <v>919</v>
      </c>
      <c r="H261" s="31">
        <v>5</v>
      </c>
      <c r="I261" s="31" t="s">
        <v>24</v>
      </c>
      <c r="J261" s="27" t="s">
        <v>1124</v>
      </c>
      <c r="K261" s="28">
        <v>1</v>
      </c>
      <c r="L261" s="31">
        <v>7</v>
      </c>
      <c r="M261" s="27" t="s">
        <v>1115</v>
      </c>
      <c r="N261" s="75">
        <f t="shared" si="7"/>
        <v>8</v>
      </c>
      <c r="O261" s="63">
        <f>IF($L$16-L261&lt;=0,$L$16-Table3[[#This Row],[Container finish time from URC (6" default)]]+52,$L$16-L261)</f>
        <v>13</v>
      </c>
      <c r="P261" s="76"/>
      <c r="Q261" s="73"/>
      <c r="R261" s="74"/>
      <c r="S261" s="66" t="s">
        <v>1115</v>
      </c>
    </row>
    <row r="262" spans="1:19" ht="19.5" customHeight="1" x14ac:dyDescent="0.3">
      <c r="A262" s="120"/>
      <c r="B262" s="110">
        <f>A262*Table3[[#This Row],[PPP]]</f>
        <v>0</v>
      </c>
      <c r="C262" s="47"/>
      <c r="D262" s="44">
        <v>48221</v>
      </c>
      <c r="E262" s="40" t="s">
        <v>984</v>
      </c>
      <c r="F262" s="40" t="s">
        <v>153</v>
      </c>
      <c r="G262" s="41" t="s">
        <v>1082</v>
      </c>
      <c r="H262" s="31">
        <v>5</v>
      </c>
      <c r="I262" s="31" t="s">
        <v>24</v>
      </c>
      <c r="J262" s="27" t="s">
        <v>1124</v>
      </c>
      <c r="K262" s="27">
        <v>1</v>
      </c>
      <c r="L262" s="31">
        <v>7</v>
      </c>
      <c r="M262" s="27" t="s">
        <v>1115</v>
      </c>
      <c r="N262" s="75">
        <f t="shared" si="7"/>
        <v>8</v>
      </c>
      <c r="O262" s="63">
        <f>IF($L$16-L262&lt;=0,$L$16-Table3[[#This Row],[Container finish time from URC (6" default)]]+52,$L$16-L262)</f>
        <v>13</v>
      </c>
      <c r="P262" s="76"/>
      <c r="Q262" s="73"/>
      <c r="R262" s="74"/>
      <c r="S262" s="66" t="s">
        <v>1115</v>
      </c>
    </row>
    <row r="263" spans="1:19" ht="19.5" customHeight="1" x14ac:dyDescent="0.3">
      <c r="A263" s="120"/>
      <c r="B263" s="110">
        <f>A263*Table3[[#This Row],[PPP]]</f>
        <v>0</v>
      </c>
      <c r="C263" s="47"/>
      <c r="D263" s="44">
        <v>48222</v>
      </c>
      <c r="E263" s="40" t="s">
        <v>984</v>
      </c>
      <c r="F263" s="40" t="s">
        <v>153</v>
      </c>
      <c r="G263" s="41" t="s">
        <v>920</v>
      </c>
      <c r="H263" s="31">
        <v>5</v>
      </c>
      <c r="I263" s="31" t="s">
        <v>24</v>
      </c>
      <c r="J263" s="27" t="s">
        <v>1124</v>
      </c>
      <c r="K263" s="28">
        <v>1</v>
      </c>
      <c r="L263" s="31">
        <v>7</v>
      </c>
      <c r="M263" s="27" t="s">
        <v>1115</v>
      </c>
      <c r="N263" s="75">
        <f t="shared" si="7"/>
        <v>8</v>
      </c>
      <c r="O263" s="63">
        <f>IF($L$16-L263&lt;=0,$L$16-Table3[[#This Row],[Container finish time from URC (6" default)]]+52,$L$16-L263)</f>
        <v>13</v>
      </c>
      <c r="P263" s="76"/>
      <c r="Q263" s="73"/>
      <c r="R263" s="74"/>
      <c r="S263" s="66" t="s">
        <v>1115</v>
      </c>
    </row>
    <row r="264" spans="1:19" ht="19.5" customHeight="1" x14ac:dyDescent="0.3">
      <c r="A264" s="120"/>
      <c r="B264" s="110">
        <f>A264*Table3[[#This Row],[PPP]]</f>
        <v>0</v>
      </c>
      <c r="C264" s="47"/>
      <c r="D264" s="44">
        <v>44360</v>
      </c>
      <c r="E264" s="40" t="s">
        <v>984</v>
      </c>
      <c r="F264" s="40" t="s">
        <v>135</v>
      </c>
      <c r="G264" s="41" t="s">
        <v>921</v>
      </c>
      <c r="H264" s="31">
        <v>4</v>
      </c>
      <c r="I264" s="31">
        <v>3</v>
      </c>
      <c r="J264" s="27" t="s">
        <v>1124</v>
      </c>
      <c r="K264" s="27">
        <v>1</v>
      </c>
      <c r="L264" s="31">
        <v>7</v>
      </c>
      <c r="M264" s="27" t="s">
        <v>1115</v>
      </c>
      <c r="N264" s="75">
        <f t="shared" si="7"/>
        <v>9</v>
      </c>
      <c r="O264" s="63">
        <f>IF($L$16-L264&lt;=0,$L$16-Table3[[#This Row],[Container finish time from URC (6" default)]]+52,$L$16-L264)</f>
        <v>13</v>
      </c>
      <c r="P264" s="76"/>
      <c r="Q264" s="73"/>
      <c r="R264" s="74"/>
      <c r="S264" s="66" t="s">
        <v>1115</v>
      </c>
    </row>
    <row r="265" spans="1:19" ht="19.5" customHeight="1" x14ac:dyDescent="0.3">
      <c r="A265" s="120"/>
      <c r="B265" s="110">
        <f>A265*Table3[[#This Row],[PPP]]</f>
        <v>0</v>
      </c>
      <c r="C265" s="47"/>
      <c r="D265" s="44">
        <v>49454</v>
      </c>
      <c r="E265" s="40" t="s">
        <v>984</v>
      </c>
      <c r="F265" s="40" t="s">
        <v>184</v>
      </c>
      <c r="G265" s="41" t="s">
        <v>1085</v>
      </c>
      <c r="H265" s="31">
        <v>4</v>
      </c>
      <c r="I265" s="31">
        <v>3</v>
      </c>
      <c r="J265" s="27" t="s">
        <v>1124</v>
      </c>
      <c r="K265" s="28">
        <v>1</v>
      </c>
      <c r="L265" s="31">
        <v>7</v>
      </c>
      <c r="M265" s="27" t="s">
        <v>1115</v>
      </c>
      <c r="N265" s="75">
        <f t="shared" si="7"/>
        <v>9</v>
      </c>
      <c r="O265" s="63">
        <f>IF($L$16-L265&lt;=0,$L$16-Table3[[#This Row],[Container finish time from URC (6" default)]]+52,$L$16-L265)</f>
        <v>13</v>
      </c>
      <c r="P265" s="76"/>
      <c r="Q265" s="73"/>
      <c r="R265" s="74"/>
      <c r="S265" s="66" t="s">
        <v>1115</v>
      </c>
    </row>
    <row r="266" spans="1:19" ht="19.5" customHeight="1" x14ac:dyDescent="0.3">
      <c r="A266" s="120"/>
      <c r="B266" s="110">
        <f>A266*Table3[[#This Row],[PPP]]</f>
        <v>0</v>
      </c>
      <c r="C266" s="47"/>
      <c r="D266" s="44">
        <v>44481</v>
      </c>
      <c r="E266" s="40" t="s">
        <v>984</v>
      </c>
      <c r="F266" s="40" t="s">
        <v>184</v>
      </c>
      <c r="G266" s="41" t="s">
        <v>922</v>
      </c>
      <c r="H266" s="31">
        <v>4</v>
      </c>
      <c r="I266" s="31">
        <v>3</v>
      </c>
      <c r="J266" s="27" t="s">
        <v>1124</v>
      </c>
      <c r="K266" s="27">
        <v>1</v>
      </c>
      <c r="L266" s="31">
        <v>7</v>
      </c>
      <c r="M266" s="27" t="s">
        <v>1115</v>
      </c>
      <c r="N266" s="75">
        <f t="shared" si="7"/>
        <v>9</v>
      </c>
      <c r="O266" s="63">
        <f>IF($L$16-L266&lt;=0,$L$16-Table3[[#This Row],[Container finish time from URC (6" default)]]+52,$L$16-L266)</f>
        <v>13</v>
      </c>
      <c r="P266" s="76"/>
      <c r="Q266" s="73"/>
      <c r="R266" s="74"/>
      <c r="S266" s="66" t="s">
        <v>1115</v>
      </c>
    </row>
    <row r="267" spans="1:19" ht="19.5" customHeight="1" x14ac:dyDescent="0.3">
      <c r="A267" s="120"/>
      <c r="B267" s="110">
        <f>A267*Table3[[#This Row],[PPP]]</f>
        <v>0</v>
      </c>
      <c r="C267" s="47"/>
      <c r="D267" s="44">
        <v>44512</v>
      </c>
      <c r="E267" s="40" t="s">
        <v>984</v>
      </c>
      <c r="F267" s="40" t="s">
        <v>184</v>
      </c>
      <c r="G267" s="41" t="s">
        <v>1084</v>
      </c>
      <c r="H267" s="31">
        <v>4</v>
      </c>
      <c r="I267" s="31">
        <v>3</v>
      </c>
      <c r="J267" s="27" t="s">
        <v>1124</v>
      </c>
      <c r="K267" s="28">
        <v>1</v>
      </c>
      <c r="L267" s="31">
        <v>7</v>
      </c>
      <c r="M267" s="27" t="s">
        <v>1115</v>
      </c>
      <c r="N267" s="75">
        <f t="shared" si="7"/>
        <v>9</v>
      </c>
      <c r="O267" s="63">
        <f>IF($L$16-L267&lt;=0,$L$16-Table3[[#This Row],[Container finish time from URC (6" default)]]+52,$L$16-L267)</f>
        <v>13</v>
      </c>
      <c r="P267" s="76"/>
      <c r="Q267" s="73"/>
      <c r="R267" s="74"/>
      <c r="S267" s="66" t="s">
        <v>1115</v>
      </c>
    </row>
    <row r="268" spans="1:19" ht="19.5" customHeight="1" x14ac:dyDescent="0.3">
      <c r="A268" s="120"/>
      <c r="B268" s="110">
        <f>A268*Table3[[#This Row],[PPP]]</f>
        <v>0</v>
      </c>
      <c r="C268" s="47"/>
      <c r="D268" s="44">
        <v>49453</v>
      </c>
      <c r="E268" s="40" t="s">
        <v>984</v>
      </c>
      <c r="F268" s="40" t="s">
        <v>184</v>
      </c>
      <c r="G268" s="41" t="s">
        <v>1083</v>
      </c>
      <c r="H268" s="31">
        <v>4</v>
      </c>
      <c r="I268" s="31">
        <v>3</v>
      </c>
      <c r="J268" s="27" t="s">
        <v>1124</v>
      </c>
      <c r="K268" s="27">
        <v>1</v>
      </c>
      <c r="L268" s="31">
        <v>7</v>
      </c>
      <c r="M268" s="27" t="s">
        <v>1115</v>
      </c>
      <c r="N268" s="75">
        <f t="shared" si="7"/>
        <v>9</v>
      </c>
      <c r="O268" s="63">
        <f>IF($L$16-L268&lt;=0,$L$16-Table3[[#This Row],[Container finish time from URC (6" default)]]+52,$L$16-L268)</f>
        <v>13</v>
      </c>
      <c r="P268" s="76"/>
      <c r="Q268" s="73"/>
      <c r="R268" s="74"/>
      <c r="S268" s="66" t="s">
        <v>1115</v>
      </c>
    </row>
    <row r="269" spans="1:19" ht="19.5" customHeight="1" x14ac:dyDescent="0.3">
      <c r="A269" s="120"/>
      <c r="B269" s="110">
        <f>A269*Table3[[#This Row],[PPP]]</f>
        <v>0</v>
      </c>
      <c r="C269" s="47"/>
      <c r="D269" s="44">
        <v>49455</v>
      </c>
      <c r="E269" s="40" t="s">
        <v>984</v>
      </c>
      <c r="F269" s="40" t="s">
        <v>149</v>
      </c>
      <c r="G269" s="41" t="s">
        <v>923</v>
      </c>
      <c r="H269" s="31">
        <v>4</v>
      </c>
      <c r="I269" s="31">
        <v>3</v>
      </c>
      <c r="J269" s="27" t="s">
        <v>1124</v>
      </c>
      <c r="K269" s="28">
        <v>1</v>
      </c>
      <c r="L269" s="31">
        <v>7</v>
      </c>
      <c r="M269" s="27" t="s">
        <v>1115</v>
      </c>
      <c r="N269" s="75">
        <f t="shared" si="7"/>
        <v>9</v>
      </c>
      <c r="O269" s="63">
        <f>IF($L$16-L269&lt;=0,$L$16-Table3[[#This Row],[Container finish time from URC (6" default)]]+52,$L$16-L269)</f>
        <v>13</v>
      </c>
      <c r="P269" s="76"/>
      <c r="Q269" s="73"/>
      <c r="R269" s="74"/>
      <c r="S269" s="66" t="s">
        <v>1115</v>
      </c>
    </row>
    <row r="270" spans="1:19" ht="19.5" customHeight="1" x14ac:dyDescent="0.3">
      <c r="A270" s="120"/>
      <c r="B270" s="110">
        <f>A270*Table3[[#This Row],[PPP]]</f>
        <v>0</v>
      </c>
      <c r="C270" s="47"/>
      <c r="D270" s="44">
        <v>49456</v>
      </c>
      <c r="E270" s="40" t="s">
        <v>984</v>
      </c>
      <c r="F270" s="40" t="s">
        <v>149</v>
      </c>
      <c r="G270" s="41" t="s">
        <v>1086</v>
      </c>
      <c r="H270" s="31">
        <v>4</v>
      </c>
      <c r="I270" s="31">
        <v>3</v>
      </c>
      <c r="J270" s="27" t="s">
        <v>1124</v>
      </c>
      <c r="K270" s="27">
        <v>1</v>
      </c>
      <c r="L270" s="31">
        <v>7</v>
      </c>
      <c r="M270" s="27" t="s">
        <v>1115</v>
      </c>
      <c r="N270" s="75">
        <f t="shared" si="7"/>
        <v>9</v>
      </c>
      <c r="O270" s="63">
        <f>IF($L$16-L270&lt;=0,$L$16-Table3[[#This Row],[Container finish time from URC (6" default)]]+52,$L$16-L270)</f>
        <v>13</v>
      </c>
      <c r="P270" s="76"/>
      <c r="Q270" s="73"/>
      <c r="R270" s="74"/>
      <c r="S270" s="66" t="s">
        <v>1115</v>
      </c>
    </row>
    <row r="271" spans="1:19" ht="19.5" customHeight="1" x14ac:dyDescent="0.3">
      <c r="A271" s="120"/>
      <c r="B271" s="110">
        <f>A271*Table3[[#This Row],[PPP]]</f>
        <v>0</v>
      </c>
      <c r="C271" s="47"/>
      <c r="D271" s="44">
        <v>49457</v>
      </c>
      <c r="E271" s="40" t="s">
        <v>984</v>
      </c>
      <c r="F271" s="40" t="s">
        <v>149</v>
      </c>
      <c r="G271" s="41" t="s">
        <v>924</v>
      </c>
      <c r="H271" s="31">
        <v>4</v>
      </c>
      <c r="I271" s="31">
        <v>3</v>
      </c>
      <c r="J271" s="27" t="s">
        <v>1124</v>
      </c>
      <c r="K271" s="28">
        <v>1</v>
      </c>
      <c r="L271" s="31">
        <v>7</v>
      </c>
      <c r="M271" s="27" t="s">
        <v>1115</v>
      </c>
      <c r="N271" s="75">
        <f t="shared" si="7"/>
        <v>9</v>
      </c>
      <c r="O271" s="63">
        <f>IF($L$16-L271&lt;=0,$L$16-Table3[[#This Row],[Container finish time from URC (6" default)]]+52,$L$16-L271)</f>
        <v>13</v>
      </c>
      <c r="P271" s="76"/>
      <c r="Q271" s="73"/>
      <c r="R271" s="74"/>
      <c r="S271" s="66" t="s">
        <v>1115</v>
      </c>
    </row>
    <row r="272" spans="1:19" ht="19.5" customHeight="1" x14ac:dyDescent="0.3">
      <c r="A272" s="120"/>
      <c r="B272" s="110">
        <f>A272*Table3[[#This Row],[PPP]]</f>
        <v>0</v>
      </c>
      <c r="C272" s="47"/>
      <c r="D272" s="44">
        <v>49408</v>
      </c>
      <c r="E272" s="40" t="s">
        <v>984</v>
      </c>
      <c r="F272" s="40" t="s">
        <v>154</v>
      </c>
      <c r="G272" s="41" t="s">
        <v>925</v>
      </c>
      <c r="H272" s="31">
        <v>5</v>
      </c>
      <c r="I272" s="31">
        <v>3</v>
      </c>
      <c r="J272" s="27" t="s">
        <v>1124</v>
      </c>
      <c r="K272" s="27">
        <v>1</v>
      </c>
      <c r="L272" s="31">
        <v>7</v>
      </c>
      <c r="M272" s="27" t="s">
        <v>1115</v>
      </c>
      <c r="N272" s="75">
        <f t="shared" si="7"/>
        <v>8</v>
      </c>
      <c r="O272" s="63">
        <f>IF($L$16-L272&lt;=0,$L$16-Table3[[#This Row],[Container finish time from URC (6" default)]]+52,$L$16-L272)</f>
        <v>13</v>
      </c>
      <c r="P272" s="76"/>
      <c r="Q272" s="73"/>
      <c r="R272" s="74"/>
      <c r="S272" s="66" t="s">
        <v>1115</v>
      </c>
    </row>
    <row r="273" spans="1:19" ht="19.5" customHeight="1" x14ac:dyDescent="0.3">
      <c r="A273" s="120"/>
      <c r="B273" s="110">
        <f>A273*Table3[[#This Row],[PPP]]</f>
        <v>0</v>
      </c>
      <c r="C273" s="47"/>
      <c r="D273" s="44">
        <v>49409</v>
      </c>
      <c r="E273" s="40" t="s">
        <v>984</v>
      </c>
      <c r="F273" s="40" t="s">
        <v>154</v>
      </c>
      <c r="G273" s="41" t="s">
        <v>1087</v>
      </c>
      <c r="H273" s="31">
        <v>5</v>
      </c>
      <c r="I273" s="31">
        <v>3</v>
      </c>
      <c r="J273" s="27" t="s">
        <v>1124</v>
      </c>
      <c r="K273" s="28">
        <v>1</v>
      </c>
      <c r="L273" s="31">
        <v>7</v>
      </c>
      <c r="M273" s="27" t="s">
        <v>1115</v>
      </c>
      <c r="N273" s="75">
        <f t="shared" si="7"/>
        <v>8</v>
      </c>
      <c r="O273" s="63">
        <f>IF($L$16-L273&lt;=0,$L$16-Table3[[#This Row],[Container finish time from URC (6" default)]]+52,$L$16-L273)</f>
        <v>13</v>
      </c>
      <c r="P273" s="76"/>
      <c r="Q273" s="73"/>
      <c r="R273" s="74"/>
      <c r="S273" s="66" t="s">
        <v>1115</v>
      </c>
    </row>
    <row r="274" spans="1:19" ht="19.5" customHeight="1" x14ac:dyDescent="0.3">
      <c r="A274" s="120"/>
      <c r="B274" s="110">
        <f>A274*Table3[[#This Row],[PPP]]</f>
        <v>0</v>
      </c>
      <c r="C274" s="47"/>
      <c r="D274" s="44">
        <v>48558</v>
      </c>
      <c r="E274" s="40" t="s">
        <v>984</v>
      </c>
      <c r="F274" s="40" t="s">
        <v>154</v>
      </c>
      <c r="G274" s="41" t="s">
        <v>1088</v>
      </c>
      <c r="H274" s="31">
        <v>5</v>
      </c>
      <c r="I274" s="31">
        <v>3</v>
      </c>
      <c r="J274" s="27" t="s">
        <v>1124</v>
      </c>
      <c r="K274" s="27">
        <v>1</v>
      </c>
      <c r="L274" s="31">
        <v>7</v>
      </c>
      <c r="M274" s="27" t="s">
        <v>1115</v>
      </c>
      <c r="N274" s="75">
        <f t="shared" si="7"/>
        <v>8</v>
      </c>
      <c r="O274" s="63">
        <f>IF($L$16-L274&lt;=0,$L$16-Table3[[#This Row],[Container finish time from URC (6" default)]]+52,$L$16-L274)</f>
        <v>13</v>
      </c>
      <c r="P274" s="76"/>
      <c r="Q274" s="73"/>
      <c r="R274" s="74"/>
      <c r="S274" s="66" t="s">
        <v>1115</v>
      </c>
    </row>
    <row r="275" spans="1:19" ht="19.5" customHeight="1" x14ac:dyDescent="0.3">
      <c r="A275" s="120"/>
      <c r="B275" s="110">
        <f>A275*Table3[[#This Row],[PPP]]</f>
        <v>0</v>
      </c>
      <c r="C275" s="48" t="s">
        <v>1000</v>
      </c>
      <c r="D275" s="45">
        <v>49791</v>
      </c>
      <c r="E275" s="40" t="s">
        <v>984</v>
      </c>
      <c r="F275" s="40" t="s">
        <v>154</v>
      </c>
      <c r="G275" s="41" t="s">
        <v>1057</v>
      </c>
      <c r="H275" s="27">
        <v>5</v>
      </c>
      <c r="I275" s="27">
        <v>3</v>
      </c>
      <c r="J275" s="27" t="s">
        <v>1124</v>
      </c>
      <c r="K275" s="28">
        <v>1</v>
      </c>
      <c r="L275" s="27">
        <v>7</v>
      </c>
      <c r="M275" s="27" t="s">
        <v>1115</v>
      </c>
      <c r="N275" s="67">
        <f t="shared" ref="N275:N302" si="8">IF($L$16-L275-H275&lt;=0,$L$16-L275-H275+52,$L$16-L275-H275)</f>
        <v>8</v>
      </c>
      <c r="O275" s="68">
        <f>IF($L$16-L275&lt;=0,$L$16-Table3[[#This Row],[Container finish time from URC (6" default)]]+52,$L$16-L275)</f>
        <v>13</v>
      </c>
      <c r="P275" s="76"/>
      <c r="Q275" s="73"/>
      <c r="R275" s="74"/>
      <c r="S275" s="66" t="s">
        <v>1115</v>
      </c>
    </row>
    <row r="276" spans="1:19" ht="19.5" customHeight="1" x14ac:dyDescent="0.3">
      <c r="A276" s="120"/>
      <c r="B276" s="110">
        <f>A276*Table3[[#This Row],[PPP]]</f>
        <v>0</v>
      </c>
      <c r="C276" s="47"/>
      <c r="D276" s="44">
        <v>49377</v>
      </c>
      <c r="E276" s="40" t="s">
        <v>984</v>
      </c>
      <c r="F276" s="40" t="s">
        <v>154</v>
      </c>
      <c r="G276" s="41" t="s">
        <v>926</v>
      </c>
      <c r="H276" s="31">
        <v>5</v>
      </c>
      <c r="I276" s="31">
        <v>3</v>
      </c>
      <c r="J276" s="27" t="s">
        <v>1124</v>
      </c>
      <c r="K276" s="27">
        <v>1</v>
      </c>
      <c r="L276" s="31">
        <v>7</v>
      </c>
      <c r="M276" s="27" t="s">
        <v>1115</v>
      </c>
      <c r="N276" s="75">
        <f t="shared" si="8"/>
        <v>8</v>
      </c>
      <c r="O276" s="63">
        <f>IF($L$16-L276&lt;=0,$L$16-Table3[[#This Row],[Container finish time from URC (6" default)]]+52,$L$16-L276)</f>
        <v>13</v>
      </c>
      <c r="P276" s="76"/>
      <c r="Q276" s="73"/>
      <c r="R276" s="74"/>
      <c r="S276" s="66" t="s">
        <v>1115</v>
      </c>
    </row>
    <row r="277" spans="1:19" ht="19.5" customHeight="1" x14ac:dyDescent="0.3">
      <c r="A277" s="120"/>
      <c r="B277" s="110">
        <f>A277*Table3[[#This Row],[PPP]]</f>
        <v>0</v>
      </c>
      <c r="C277" s="47"/>
      <c r="D277" s="44">
        <v>48352</v>
      </c>
      <c r="E277" s="40" t="s">
        <v>984</v>
      </c>
      <c r="F277" s="40" t="s">
        <v>216</v>
      </c>
      <c r="G277" s="41" t="s">
        <v>927</v>
      </c>
      <c r="H277" s="31">
        <v>3</v>
      </c>
      <c r="I277" s="31">
        <v>3</v>
      </c>
      <c r="J277" s="27" t="s">
        <v>1124</v>
      </c>
      <c r="K277" s="28">
        <v>1</v>
      </c>
      <c r="L277" s="31">
        <v>7</v>
      </c>
      <c r="M277" s="27" t="s">
        <v>1115</v>
      </c>
      <c r="N277" s="75">
        <f t="shared" si="8"/>
        <v>10</v>
      </c>
      <c r="O277" s="63">
        <f>IF($L$16-L277&lt;=0,$L$16-Table3[[#This Row],[Container finish time from URC (6" default)]]+52,$L$16-L277)</f>
        <v>13</v>
      </c>
      <c r="P277" s="76"/>
      <c r="Q277" s="73"/>
      <c r="R277" s="74"/>
      <c r="S277" s="66" t="s">
        <v>1115</v>
      </c>
    </row>
    <row r="278" spans="1:19" ht="19.5" customHeight="1" x14ac:dyDescent="0.3">
      <c r="A278" s="120"/>
      <c r="B278" s="110">
        <f>A278*Table3[[#This Row],[PPP]]</f>
        <v>0</v>
      </c>
      <c r="C278" s="47"/>
      <c r="D278" s="44">
        <v>48351</v>
      </c>
      <c r="E278" s="40" t="s">
        <v>984</v>
      </c>
      <c r="F278" s="40" t="s">
        <v>216</v>
      </c>
      <c r="G278" s="41" t="s">
        <v>928</v>
      </c>
      <c r="H278" s="31">
        <v>3</v>
      </c>
      <c r="I278" s="31">
        <v>3</v>
      </c>
      <c r="J278" s="27" t="s">
        <v>1124</v>
      </c>
      <c r="K278" s="27">
        <v>1</v>
      </c>
      <c r="L278" s="31">
        <v>7</v>
      </c>
      <c r="M278" s="27" t="s">
        <v>1115</v>
      </c>
      <c r="N278" s="75">
        <f t="shared" si="8"/>
        <v>10</v>
      </c>
      <c r="O278" s="63">
        <f>IF($L$16-L278&lt;=0,$L$16-Table3[[#This Row],[Container finish time from URC (6" default)]]+52,$L$16-L278)</f>
        <v>13</v>
      </c>
      <c r="P278" s="76"/>
      <c r="Q278" s="73"/>
      <c r="R278" s="74"/>
      <c r="S278" s="66" t="s">
        <v>1115</v>
      </c>
    </row>
    <row r="279" spans="1:19" ht="19.5" customHeight="1" x14ac:dyDescent="0.3">
      <c r="A279" s="120"/>
      <c r="B279" s="110">
        <f>A279*Table3[[#This Row],[PPP]]</f>
        <v>0</v>
      </c>
      <c r="C279" s="47"/>
      <c r="D279" s="44">
        <v>49410</v>
      </c>
      <c r="E279" s="40" t="s">
        <v>984</v>
      </c>
      <c r="F279" s="40" t="s">
        <v>216</v>
      </c>
      <c r="G279" s="41" t="s">
        <v>929</v>
      </c>
      <c r="H279" s="31">
        <v>3</v>
      </c>
      <c r="I279" s="31">
        <v>3</v>
      </c>
      <c r="J279" s="27" t="s">
        <v>1124</v>
      </c>
      <c r="K279" s="28">
        <v>1</v>
      </c>
      <c r="L279" s="31">
        <v>7</v>
      </c>
      <c r="M279" s="27" t="s">
        <v>1115</v>
      </c>
      <c r="N279" s="75">
        <f t="shared" si="8"/>
        <v>10</v>
      </c>
      <c r="O279" s="63">
        <f>IF($L$16-L279&lt;=0,$L$16-Table3[[#This Row],[Container finish time from URC (6" default)]]+52,$L$16-L279)</f>
        <v>13</v>
      </c>
      <c r="P279" s="76"/>
      <c r="Q279" s="73"/>
      <c r="R279" s="74"/>
      <c r="S279" s="66" t="s">
        <v>1115</v>
      </c>
    </row>
    <row r="280" spans="1:19" ht="19.5" customHeight="1" x14ac:dyDescent="0.3">
      <c r="A280" s="120"/>
      <c r="B280" s="110">
        <f>A280*Table3[[#This Row],[PPP]]</f>
        <v>0</v>
      </c>
      <c r="C280" s="48" t="s">
        <v>1000</v>
      </c>
      <c r="D280" s="45">
        <v>49789</v>
      </c>
      <c r="E280" s="40" t="s">
        <v>984</v>
      </c>
      <c r="F280" s="40" t="s">
        <v>985</v>
      </c>
      <c r="G280" s="41" t="s">
        <v>1058</v>
      </c>
      <c r="H280" s="27">
        <v>3</v>
      </c>
      <c r="I280" s="27">
        <v>2</v>
      </c>
      <c r="J280" s="27" t="s">
        <v>1124</v>
      </c>
      <c r="K280" s="27">
        <v>1</v>
      </c>
      <c r="L280" s="27">
        <v>6</v>
      </c>
      <c r="M280" s="27" t="s">
        <v>1115</v>
      </c>
      <c r="N280" s="67">
        <f t="shared" si="8"/>
        <v>11</v>
      </c>
      <c r="O280" s="68">
        <f>IF($L$16-L280&lt;=0,$L$16-Table3[[#This Row],[Container finish time from URC (6" default)]]+52,$L$16-L280)</f>
        <v>14</v>
      </c>
      <c r="P280" s="76"/>
      <c r="Q280" s="73"/>
      <c r="R280" s="74"/>
      <c r="S280" s="66" t="s">
        <v>1115</v>
      </c>
    </row>
    <row r="281" spans="1:19" ht="19.5" customHeight="1" x14ac:dyDescent="0.3">
      <c r="A281" s="120"/>
      <c r="B281" s="110">
        <f>A281*Table3[[#This Row],[PPP]]</f>
        <v>0</v>
      </c>
      <c r="C281" s="48" t="s">
        <v>1000</v>
      </c>
      <c r="D281" s="45">
        <v>49788</v>
      </c>
      <c r="E281" s="40" t="s">
        <v>984</v>
      </c>
      <c r="F281" s="40" t="s">
        <v>985</v>
      </c>
      <c r="G281" s="41" t="s">
        <v>1059</v>
      </c>
      <c r="H281" s="27">
        <v>3</v>
      </c>
      <c r="I281" s="27">
        <v>2</v>
      </c>
      <c r="J281" s="27" t="s">
        <v>1124</v>
      </c>
      <c r="K281" s="28">
        <v>1</v>
      </c>
      <c r="L281" s="27">
        <v>6</v>
      </c>
      <c r="M281" s="27" t="s">
        <v>1115</v>
      </c>
      <c r="N281" s="67">
        <f t="shared" si="8"/>
        <v>11</v>
      </c>
      <c r="O281" s="68">
        <f>IF($L$16-L281&lt;=0,$L$16-Table3[[#This Row],[Container finish time from URC (6" default)]]+52,$L$16-L281)</f>
        <v>14</v>
      </c>
      <c r="P281" s="76"/>
      <c r="Q281" s="73"/>
      <c r="R281" s="74"/>
      <c r="S281" s="66" t="s">
        <v>1115</v>
      </c>
    </row>
    <row r="282" spans="1:19" ht="19.5" customHeight="1" x14ac:dyDescent="0.3">
      <c r="A282" s="120"/>
      <c r="B282" s="110">
        <f>A282*Table3[[#This Row],[PPP]]</f>
        <v>0</v>
      </c>
      <c r="C282" s="48" t="s">
        <v>1000</v>
      </c>
      <c r="D282" s="45">
        <v>49790</v>
      </c>
      <c r="E282" s="40" t="s">
        <v>984</v>
      </c>
      <c r="F282" s="40" t="s">
        <v>985</v>
      </c>
      <c r="G282" s="41" t="s">
        <v>1060</v>
      </c>
      <c r="H282" s="27">
        <v>3</v>
      </c>
      <c r="I282" s="27">
        <v>2</v>
      </c>
      <c r="J282" s="27" t="s">
        <v>1124</v>
      </c>
      <c r="K282" s="27">
        <v>1</v>
      </c>
      <c r="L282" s="27">
        <v>6</v>
      </c>
      <c r="M282" s="27" t="s">
        <v>1115</v>
      </c>
      <c r="N282" s="67">
        <f t="shared" si="8"/>
        <v>11</v>
      </c>
      <c r="O282" s="68">
        <f>IF($L$16-L282&lt;=0,$L$16-Table3[[#This Row],[Container finish time from URC (6" default)]]+52,$L$16-L282)</f>
        <v>14</v>
      </c>
      <c r="P282" s="76"/>
      <c r="Q282" s="73"/>
      <c r="R282" s="74"/>
      <c r="S282" s="66" t="s">
        <v>1115</v>
      </c>
    </row>
    <row r="283" spans="1:19" ht="19.5" customHeight="1" x14ac:dyDescent="0.3">
      <c r="A283" s="120"/>
      <c r="B283" s="110">
        <f>A283*Table3[[#This Row],[PPP]]</f>
        <v>0</v>
      </c>
      <c r="C283" s="47"/>
      <c r="D283" s="44">
        <v>49035</v>
      </c>
      <c r="E283" s="40" t="s">
        <v>984</v>
      </c>
      <c r="F283" s="40" t="s">
        <v>985</v>
      </c>
      <c r="G283" s="41" t="s">
        <v>996</v>
      </c>
      <c r="H283" s="31">
        <v>3</v>
      </c>
      <c r="I283" s="31">
        <v>2</v>
      </c>
      <c r="J283" s="27" t="s">
        <v>1124</v>
      </c>
      <c r="K283" s="28">
        <v>1</v>
      </c>
      <c r="L283" s="31">
        <v>6</v>
      </c>
      <c r="M283" s="27" t="s">
        <v>1115</v>
      </c>
      <c r="N283" s="75">
        <f t="shared" si="8"/>
        <v>11</v>
      </c>
      <c r="O283" s="63">
        <f>IF($L$16-L283&lt;=0,$L$16-Table3[[#This Row],[Container finish time from URC (6" default)]]+52,$L$16-L283)</f>
        <v>14</v>
      </c>
      <c r="P283" s="76"/>
      <c r="Q283" s="73"/>
      <c r="R283" s="74"/>
      <c r="S283" s="66" t="s">
        <v>1115</v>
      </c>
    </row>
    <row r="284" spans="1:19" ht="19.5" customHeight="1" x14ac:dyDescent="0.3">
      <c r="A284" s="120"/>
      <c r="B284" s="110">
        <f>A284*Table3[[#This Row],[PPP]]</f>
        <v>0</v>
      </c>
      <c r="C284" s="47"/>
      <c r="D284" s="44">
        <v>49411</v>
      </c>
      <c r="E284" s="40" t="s">
        <v>984</v>
      </c>
      <c r="F284" s="40" t="s">
        <v>986</v>
      </c>
      <c r="G284" s="41" t="s">
        <v>930</v>
      </c>
      <c r="H284" s="31">
        <v>4</v>
      </c>
      <c r="I284" s="31">
        <v>3</v>
      </c>
      <c r="J284" s="27" t="s">
        <v>1124</v>
      </c>
      <c r="K284" s="27">
        <v>1</v>
      </c>
      <c r="L284" s="31">
        <v>7</v>
      </c>
      <c r="M284" s="27" t="s">
        <v>1115</v>
      </c>
      <c r="N284" s="75">
        <f t="shared" si="8"/>
        <v>9</v>
      </c>
      <c r="O284" s="63">
        <f>IF($L$16-L284&lt;=0,$L$16-Table3[[#This Row],[Container finish time from URC (6" default)]]+52,$L$16-L284)</f>
        <v>13</v>
      </c>
      <c r="P284" s="76"/>
      <c r="Q284" s="73"/>
      <c r="R284" s="74"/>
      <c r="S284" s="66" t="s">
        <v>1115</v>
      </c>
    </row>
    <row r="285" spans="1:19" ht="19.5" customHeight="1" x14ac:dyDescent="0.3">
      <c r="A285" s="120"/>
      <c r="B285" s="110">
        <f>A285*Table3[[#This Row],[PPP]]</f>
        <v>0</v>
      </c>
      <c r="C285" s="47"/>
      <c r="D285" s="44">
        <v>44768</v>
      </c>
      <c r="E285" s="40" t="s">
        <v>984</v>
      </c>
      <c r="F285" s="40" t="s">
        <v>986</v>
      </c>
      <c r="G285" s="41" t="s">
        <v>931</v>
      </c>
      <c r="H285" s="31">
        <v>4</v>
      </c>
      <c r="I285" s="31">
        <v>3</v>
      </c>
      <c r="J285" s="27" t="s">
        <v>1124</v>
      </c>
      <c r="K285" s="28">
        <v>1</v>
      </c>
      <c r="L285" s="31">
        <v>7</v>
      </c>
      <c r="M285" s="27" t="s">
        <v>1115</v>
      </c>
      <c r="N285" s="75">
        <f t="shared" si="8"/>
        <v>9</v>
      </c>
      <c r="O285" s="63">
        <f>IF($L$16-L285&lt;=0,$L$16-Table3[[#This Row],[Container finish time from URC (6" default)]]+52,$L$16-L285)</f>
        <v>13</v>
      </c>
      <c r="P285" s="76"/>
      <c r="Q285" s="73"/>
      <c r="R285" s="74"/>
      <c r="S285" s="66" t="s">
        <v>1115</v>
      </c>
    </row>
    <row r="286" spans="1:19" ht="19.5" customHeight="1" x14ac:dyDescent="0.3">
      <c r="A286" s="120"/>
      <c r="B286" s="110">
        <f>A286*Table3[[#This Row],[PPP]]</f>
        <v>0</v>
      </c>
      <c r="C286" s="47"/>
      <c r="D286" s="44">
        <v>48105</v>
      </c>
      <c r="E286" s="40" t="s">
        <v>984</v>
      </c>
      <c r="F286" s="40" t="s">
        <v>986</v>
      </c>
      <c r="G286" s="41" t="s">
        <v>932</v>
      </c>
      <c r="H286" s="31">
        <v>4</v>
      </c>
      <c r="I286" s="31">
        <v>3</v>
      </c>
      <c r="J286" s="27" t="s">
        <v>1124</v>
      </c>
      <c r="K286" s="27">
        <v>1</v>
      </c>
      <c r="L286" s="31">
        <v>7</v>
      </c>
      <c r="M286" s="27" t="s">
        <v>1115</v>
      </c>
      <c r="N286" s="75">
        <f t="shared" si="8"/>
        <v>9</v>
      </c>
      <c r="O286" s="63">
        <f>IF($L$16-L286&lt;=0,$L$16-Table3[[#This Row],[Container finish time from URC (6" default)]]+52,$L$16-L286)</f>
        <v>13</v>
      </c>
      <c r="P286" s="76"/>
      <c r="Q286" s="73"/>
      <c r="R286" s="74"/>
      <c r="S286" s="66" t="s">
        <v>1115</v>
      </c>
    </row>
    <row r="287" spans="1:19" ht="19.5" customHeight="1" x14ac:dyDescent="0.3">
      <c r="A287" s="120"/>
      <c r="B287" s="110">
        <f>A287*Table3[[#This Row],[PPP]]</f>
        <v>0</v>
      </c>
      <c r="C287" s="47"/>
      <c r="D287" s="44">
        <v>49412</v>
      </c>
      <c r="E287" s="40" t="s">
        <v>984</v>
      </c>
      <c r="F287" s="40" t="s">
        <v>986</v>
      </c>
      <c r="G287" s="41" t="s">
        <v>933</v>
      </c>
      <c r="H287" s="31">
        <v>4</v>
      </c>
      <c r="I287" s="31">
        <v>3</v>
      </c>
      <c r="J287" s="27" t="s">
        <v>1124</v>
      </c>
      <c r="K287" s="28">
        <v>1</v>
      </c>
      <c r="L287" s="31">
        <v>7</v>
      </c>
      <c r="M287" s="27" t="s">
        <v>1115</v>
      </c>
      <c r="N287" s="75">
        <f t="shared" si="8"/>
        <v>9</v>
      </c>
      <c r="O287" s="63">
        <f>IF($L$16-L287&lt;=0,$L$16-Table3[[#This Row],[Container finish time from URC (6" default)]]+52,$L$16-L287)</f>
        <v>13</v>
      </c>
      <c r="P287" s="76"/>
      <c r="Q287" s="73"/>
      <c r="R287" s="74"/>
      <c r="S287" s="66" t="s">
        <v>1115</v>
      </c>
    </row>
    <row r="288" spans="1:19" ht="19.5" customHeight="1" x14ac:dyDescent="0.3">
      <c r="A288" s="120"/>
      <c r="B288" s="110">
        <f>A288*Table3[[#This Row],[PPP]]</f>
        <v>0</v>
      </c>
      <c r="C288" s="47"/>
      <c r="D288" s="44">
        <v>49413</v>
      </c>
      <c r="E288" s="40" t="s">
        <v>984</v>
      </c>
      <c r="F288" s="40" t="s">
        <v>986</v>
      </c>
      <c r="G288" s="41" t="s">
        <v>934</v>
      </c>
      <c r="H288" s="31">
        <v>4</v>
      </c>
      <c r="I288" s="31">
        <v>3</v>
      </c>
      <c r="J288" s="27" t="s">
        <v>1124</v>
      </c>
      <c r="K288" s="27">
        <v>1</v>
      </c>
      <c r="L288" s="31">
        <v>7</v>
      </c>
      <c r="M288" s="27" t="s">
        <v>1115</v>
      </c>
      <c r="N288" s="75">
        <f t="shared" si="8"/>
        <v>9</v>
      </c>
      <c r="O288" s="63">
        <f>IF($L$16-L288&lt;=0,$L$16-Table3[[#This Row],[Container finish time from URC (6" default)]]+52,$L$16-L288)</f>
        <v>13</v>
      </c>
      <c r="P288" s="76"/>
      <c r="Q288" s="73"/>
      <c r="R288" s="74"/>
      <c r="S288" s="66" t="s">
        <v>1115</v>
      </c>
    </row>
    <row r="289" spans="1:19" ht="19.5" customHeight="1" x14ac:dyDescent="0.3">
      <c r="A289" s="120"/>
      <c r="B289" s="110">
        <f>A289*Table3[[#This Row],[PPP]]</f>
        <v>0</v>
      </c>
      <c r="C289" s="47"/>
      <c r="D289" s="44">
        <v>49378</v>
      </c>
      <c r="E289" s="40" t="s">
        <v>984</v>
      </c>
      <c r="F289" s="40" t="s">
        <v>226</v>
      </c>
      <c r="G289" s="41" t="s">
        <v>997</v>
      </c>
      <c r="H289" s="31">
        <v>3</v>
      </c>
      <c r="I289" s="31">
        <v>3</v>
      </c>
      <c r="J289" s="27" t="s">
        <v>1124</v>
      </c>
      <c r="K289" s="28">
        <v>1</v>
      </c>
      <c r="L289" s="31">
        <v>7</v>
      </c>
      <c r="M289" s="27" t="s">
        <v>1115</v>
      </c>
      <c r="N289" s="75">
        <f t="shared" si="8"/>
        <v>10</v>
      </c>
      <c r="O289" s="63">
        <f>IF($L$16-L289&lt;=0,$L$16-Table3[[#This Row],[Container finish time from URC (6" default)]]+52,$L$16-L289)</f>
        <v>13</v>
      </c>
      <c r="P289" s="76"/>
      <c r="Q289" s="73"/>
      <c r="R289" s="74"/>
      <c r="S289" s="66" t="s">
        <v>1115</v>
      </c>
    </row>
    <row r="290" spans="1:19" ht="19.5" customHeight="1" x14ac:dyDescent="0.3">
      <c r="A290" s="120"/>
      <c r="B290" s="110">
        <f>A290*Table3[[#This Row],[PPP]]</f>
        <v>0</v>
      </c>
      <c r="C290" s="47"/>
      <c r="D290" s="44">
        <v>49379</v>
      </c>
      <c r="E290" s="40" t="s">
        <v>984</v>
      </c>
      <c r="F290" s="40" t="s">
        <v>226</v>
      </c>
      <c r="G290" s="41" t="s">
        <v>998</v>
      </c>
      <c r="H290" s="31">
        <v>3</v>
      </c>
      <c r="I290" s="31">
        <v>3</v>
      </c>
      <c r="J290" s="27" t="s">
        <v>1124</v>
      </c>
      <c r="K290" s="27">
        <v>1</v>
      </c>
      <c r="L290" s="31">
        <v>7</v>
      </c>
      <c r="M290" s="27" t="s">
        <v>1115</v>
      </c>
      <c r="N290" s="75">
        <f t="shared" si="8"/>
        <v>10</v>
      </c>
      <c r="O290" s="63">
        <f>IF($L$16-L290&lt;=0,$L$16-Table3[[#This Row],[Container finish time from URC (6" default)]]+52,$L$16-L290)</f>
        <v>13</v>
      </c>
      <c r="P290" s="76"/>
      <c r="Q290" s="73"/>
      <c r="R290" s="74"/>
      <c r="S290" s="66" t="s">
        <v>1115</v>
      </c>
    </row>
    <row r="291" spans="1:19" ht="19.5" customHeight="1" x14ac:dyDescent="0.3">
      <c r="A291" s="120"/>
      <c r="B291" s="110">
        <f>A291*Table3[[#This Row],[PPP]]</f>
        <v>0</v>
      </c>
      <c r="C291" s="48" t="s">
        <v>1000</v>
      </c>
      <c r="D291" s="45">
        <v>49795</v>
      </c>
      <c r="E291" s="40" t="s">
        <v>984</v>
      </c>
      <c r="F291" s="40" t="s">
        <v>226</v>
      </c>
      <c r="G291" s="41" t="s">
        <v>1061</v>
      </c>
      <c r="H291" s="27">
        <v>3</v>
      </c>
      <c r="I291" s="27">
        <v>3</v>
      </c>
      <c r="J291" s="27" t="s">
        <v>1124</v>
      </c>
      <c r="K291" s="28">
        <v>1</v>
      </c>
      <c r="L291" s="27">
        <v>7</v>
      </c>
      <c r="M291" s="27" t="s">
        <v>1115</v>
      </c>
      <c r="N291" s="67">
        <f t="shared" si="8"/>
        <v>10</v>
      </c>
      <c r="O291" s="68">
        <f>IF($L$16-L291&lt;=0,$L$16-Table3[[#This Row],[Container finish time from URC (6" default)]]+52,$L$16-L291)</f>
        <v>13</v>
      </c>
      <c r="P291" s="76"/>
      <c r="Q291" s="73"/>
      <c r="R291" s="74"/>
      <c r="S291" s="66" t="s">
        <v>1115</v>
      </c>
    </row>
    <row r="292" spans="1:19" ht="19.5" customHeight="1" x14ac:dyDescent="0.3">
      <c r="A292" s="120"/>
      <c r="B292" s="110">
        <f>A292*Table3[[#This Row],[PPP]]</f>
        <v>0</v>
      </c>
      <c r="C292" s="48" t="s">
        <v>1000</v>
      </c>
      <c r="D292" s="45">
        <v>49805</v>
      </c>
      <c r="E292" s="40" t="s">
        <v>984</v>
      </c>
      <c r="F292" s="40" t="s">
        <v>226</v>
      </c>
      <c r="G292" s="41" t="s">
        <v>1062</v>
      </c>
      <c r="H292" s="27">
        <v>3</v>
      </c>
      <c r="I292" s="27">
        <v>3</v>
      </c>
      <c r="J292" s="27" t="s">
        <v>1124</v>
      </c>
      <c r="K292" s="27">
        <v>1</v>
      </c>
      <c r="L292" s="27">
        <v>7</v>
      </c>
      <c r="M292" s="27" t="s">
        <v>1115</v>
      </c>
      <c r="N292" s="67">
        <f t="shared" si="8"/>
        <v>10</v>
      </c>
      <c r="O292" s="68">
        <f>IF($L$16-L292&lt;=0,$L$16-Table3[[#This Row],[Container finish time from URC (6" default)]]+52,$L$16-L292)</f>
        <v>13</v>
      </c>
      <c r="P292" s="76"/>
      <c r="Q292" s="73"/>
      <c r="R292" s="74"/>
      <c r="S292" s="66" t="s">
        <v>1115</v>
      </c>
    </row>
    <row r="293" spans="1:19" ht="19.5" customHeight="1" x14ac:dyDescent="0.3">
      <c r="A293" s="120"/>
      <c r="B293" s="110">
        <f>A293*Table3[[#This Row],[PPP]]</f>
        <v>0</v>
      </c>
      <c r="C293" s="48" t="s">
        <v>1000</v>
      </c>
      <c r="D293" s="45">
        <v>49794</v>
      </c>
      <c r="E293" s="40" t="s">
        <v>984</v>
      </c>
      <c r="F293" s="40" t="s">
        <v>226</v>
      </c>
      <c r="G293" s="41" t="s">
        <v>1063</v>
      </c>
      <c r="H293" s="27">
        <v>3</v>
      </c>
      <c r="I293" s="27">
        <v>3</v>
      </c>
      <c r="J293" s="27" t="s">
        <v>1124</v>
      </c>
      <c r="K293" s="28">
        <v>1</v>
      </c>
      <c r="L293" s="27">
        <v>7</v>
      </c>
      <c r="M293" s="27" t="s">
        <v>1115</v>
      </c>
      <c r="N293" s="67">
        <f t="shared" si="8"/>
        <v>10</v>
      </c>
      <c r="O293" s="68">
        <f>IF($L$16-L293&lt;=0,$L$16-Table3[[#This Row],[Container finish time from URC (6" default)]]+52,$L$16-L293)</f>
        <v>13</v>
      </c>
      <c r="P293" s="76"/>
      <c r="Q293" s="73"/>
      <c r="R293" s="74"/>
      <c r="S293" s="66" t="s">
        <v>1115</v>
      </c>
    </row>
    <row r="294" spans="1:19" ht="19.5" customHeight="1" x14ac:dyDescent="0.3">
      <c r="A294" s="120"/>
      <c r="B294" s="110">
        <f>A294*Table3[[#This Row],[PPP]]</f>
        <v>0</v>
      </c>
      <c r="C294" s="47"/>
      <c r="D294" s="44">
        <v>49414</v>
      </c>
      <c r="E294" s="40" t="s">
        <v>984</v>
      </c>
      <c r="F294" s="40" t="s">
        <v>987</v>
      </c>
      <c r="G294" s="41" t="s">
        <v>1089</v>
      </c>
      <c r="H294" s="31">
        <v>4</v>
      </c>
      <c r="I294" s="31">
        <v>3</v>
      </c>
      <c r="J294" s="27" t="s">
        <v>1124</v>
      </c>
      <c r="K294" s="27">
        <v>1</v>
      </c>
      <c r="L294" s="31">
        <v>7</v>
      </c>
      <c r="M294" s="27" t="s">
        <v>1115</v>
      </c>
      <c r="N294" s="75">
        <f t="shared" si="8"/>
        <v>9</v>
      </c>
      <c r="O294" s="63">
        <f>IF($L$16-L294&lt;=0,$L$16-Table3[[#This Row],[Container finish time from URC (6" default)]]+52,$L$16-L294)</f>
        <v>13</v>
      </c>
      <c r="P294" s="76"/>
      <c r="Q294" s="73"/>
      <c r="R294" s="74"/>
      <c r="S294" s="66" t="s">
        <v>1115</v>
      </c>
    </row>
    <row r="295" spans="1:19" ht="19.5" customHeight="1" x14ac:dyDescent="0.3">
      <c r="A295" s="120"/>
      <c r="B295" s="110">
        <f>A295*Table3[[#This Row],[PPP]]</f>
        <v>0</v>
      </c>
      <c r="C295" s="47"/>
      <c r="D295" s="44">
        <v>45163</v>
      </c>
      <c r="E295" s="40" t="s">
        <v>984</v>
      </c>
      <c r="F295" s="40" t="s">
        <v>987</v>
      </c>
      <c r="G295" s="41" t="s">
        <v>935</v>
      </c>
      <c r="H295" s="31">
        <v>4</v>
      </c>
      <c r="I295" s="31">
        <v>3</v>
      </c>
      <c r="J295" s="27" t="s">
        <v>1124</v>
      </c>
      <c r="K295" s="28">
        <v>1</v>
      </c>
      <c r="L295" s="31">
        <v>7</v>
      </c>
      <c r="M295" s="27" t="s">
        <v>1115</v>
      </c>
      <c r="N295" s="75">
        <f t="shared" si="8"/>
        <v>9</v>
      </c>
      <c r="O295" s="63">
        <f>IF($L$16-L295&lt;=0,$L$16-Table3[[#This Row],[Container finish time from URC (6" default)]]+52,$L$16-L295)</f>
        <v>13</v>
      </c>
      <c r="P295" s="76"/>
      <c r="Q295" s="73"/>
      <c r="R295" s="74"/>
      <c r="S295" s="66" t="s">
        <v>1115</v>
      </c>
    </row>
    <row r="296" spans="1:19" ht="19.5" customHeight="1" x14ac:dyDescent="0.3">
      <c r="A296" s="120"/>
      <c r="B296" s="110">
        <f>A296*Table3[[#This Row],[PPP]]</f>
        <v>0</v>
      </c>
      <c r="C296" s="47"/>
      <c r="D296" s="44">
        <v>49415</v>
      </c>
      <c r="E296" s="40" t="s">
        <v>984</v>
      </c>
      <c r="F296" s="40" t="s">
        <v>987</v>
      </c>
      <c r="G296" s="41" t="s">
        <v>1090</v>
      </c>
      <c r="H296" s="31">
        <v>4</v>
      </c>
      <c r="I296" s="31">
        <v>3</v>
      </c>
      <c r="J296" s="27" t="s">
        <v>1124</v>
      </c>
      <c r="K296" s="27">
        <v>1</v>
      </c>
      <c r="L296" s="31">
        <v>7</v>
      </c>
      <c r="M296" s="27" t="s">
        <v>1115</v>
      </c>
      <c r="N296" s="75">
        <f t="shared" si="8"/>
        <v>9</v>
      </c>
      <c r="O296" s="63">
        <f>IF($L$16-L296&lt;=0,$L$16-Table3[[#This Row],[Container finish time from URC (6" default)]]+52,$L$16-L296)</f>
        <v>13</v>
      </c>
      <c r="P296" s="76"/>
      <c r="Q296" s="73"/>
      <c r="R296" s="74"/>
      <c r="S296" s="66" t="s">
        <v>1115</v>
      </c>
    </row>
    <row r="297" spans="1:19" ht="19.5" customHeight="1" x14ac:dyDescent="0.3">
      <c r="A297" s="120"/>
      <c r="B297" s="110">
        <f>A297*Table3[[#This Row],[PPP]]</f>
        <v>0</v>
      </c>
      <c r="C297" s="47"/>
      <c r="D297" s="44">
        <v>49047</v>
      </c>
      <c r="E297" s="40" t="s">
        <v>984</v>
      </c>
      <c r="F297" s="40" t="s">
        <v>987</v>
      </c>
      <c r="G297" s="41" t="s">
        <v>936</v>
      </c>
      <c r="H297" s="31">
        <v>4</v>
      </c>
      <c r="I297" s="31">
        <v>3</v>
      </c>
      <c r="J297" s="27" t="s">
        <v>1124</v>
      </c>
      <c r="K297" s="28">
        <v>1</v>
      </c>
      <c r="L297" s="31">
        <v>7</v>
      </c>
      <c r="M297" s="27" t="s">
        <v>1115</v>
      </c>
      <c r="N297" s="75">
        <f t="shared" si="8"/>
        <v>9</v>
      </c>
      <c r="O297" s="63">
        <f>IF($L$16-L297&lt;=0,$L$16-Table3[[#This Row],[Container finish time from URC (6" default)]]+52,$L$16-L297)</f>
        <v>13</v>
      </c>
      <c r="P297" s="76"/>
      <c r="Q297" s="73"/>
      <c r="R297" s="74"/>
      <c r="S297" s="66" t="s">
        <v>1115</v>
      </c>
    </row>
    <row r="298" spans="1:19" ht="19.5" customHeight="1" x14ac:dyDescent="0.3">
      <c r="A298" s="120"/>
      <c r="B298" s="110">
        <f>A298*Table3[[#This Row],[PPP]]</f>
        <v>0</v>
      </c>
      <c r="C298" s="47"/>
      <c r="D298" s="44">
        <v>49458</v>
      </c>
      <c r="E298" s="40" t="s">
        <v>984</v>
      </c>
      <c r="F298" s="40" t="s">
        <v>83</v>
      </c>
      <c r="G298" s="41" t="s">
        <v>937</v>
      </c>
      <c r="H298" s="31">
        <v>5</v>
      </c>
      <c r="I298" s="31">
        <v>4</v>
      </c>
      <c r="J298" s="27" t="s">
        <v>1124</v>
      </c>
      <c r="K298" s="27">
        <v>1</v>
      </c>
      <c r="L298" s="31">
        <v>7</v>
      </c>
      <c r="M298" s="27" t="s">
        <v>1115</v>
      </c>
      <c r="N298" s="75">
        <f t="shared" si="8"/>
        <v>8</v>
      </c>
      <c r="O298" s="63">
        <f>IF($L$16-L298&lt;=0,$L$16-Table3[[#This Row],[Container finish time from URC (6" default)]]+52,$L$16-L298)</f>
        <v>13</v>
      </c>
      <c r="P298" s="76"/>
      <c r="Q298" s="73"/>
      <c r="R298" s="74"/>
      <c r="S298" s="66" t="s">
        <v>1115</v>
      </c>
    </row>
    <row r="299" spans="1:19" ht="19.5" customHeight="1" x14ac:dyDescent="0.3">
      <c r="A299" s="120"/>
      <c r="B299" s="110">
        <f>A299*Table3[[#This Row],[PPP]]</f>
        <v>0</v>
      </c>
      <c r="C299" s="47"/>
      <c r="D299" s="44">
        <v>49459</v>
      </c>
      <c r="E299" s="40" t="s">
        <v>984</v>
      </c>
      <c r="F299" s="40" t="s">
        <v>83</v>
      </c>
      <c r="G299" s="41" t="s">
        <v>938</v>
      </c>
      <c r="H299" s="31">
        <v>5</v>
      </c>
      <c r="I299" s="31">
        <v>4</v>
      </c>
      <c r="J299" s="27" t="s">
        <v>1124</v>
      </c>
      <c r="K299" s="28">
        <v>1</v>
      </c>
      <c r="L299" s="31">
        <v>7</v>
      </c>
      <c r="M299" s="27" t="s">
        <v>1115</v>
      </c>
      <c r="N299" s="75">
        <f t="shared" si="8"/>
        <v>8</v>
      </c>
      <c r="O299" s="63">
        <f>IF($L$16-L299&lt;=0,$L$16-Table3[[#This Row],[Container finish time from URC (6" default)]]+52,$L$16-L299)</f>
        <v>13</v>
      </c>
      <c r="P299" s="76"/>
      <c r="Q299" s="73"/>
      <c r="R299" s="74"/>
      <c r="S299" s="66" t="s">
        <v>1115</v>
      </c>
    </row>
    <row r="300" spans="1:19" ht="19.5" customHeight="1" x14ac:dyDescent="0.3">
      <c r="A300" s="120"/>
      <c r="B300" s="110">
        <f>A300*Table3[[#This Row],[PPP]]</f>
        <v>0</v>
      </c>
      <c r="C300" s="47"/>
      <c r="D300" s="44">
        <v>49416</v>
      </c>
      <c r="E300" s="40" t="s">
        <v>984</v>
      </c>
      <c r="F300" s="40" t="s">
        <v>182</v>
      </c>
      <c r="G300" s="41" t="s">
        <v>939</v>
      </c>
      <c r="H300" s="31">
        <v>5</v>
      </c>
      <c r="I300" s="31">
        <v>4</v>
      </c>
      <c r="J300" s="27" t="s">
        <v>1124</v>
      </c>
      <c r="K300" s="27">
        <v>1</v>
      </c>
      <c r="L300" s="31">
        <v>7</v>
      </c>
      <c r="M300" s="27" t="s">
        <v>1115</v>
      </c>
      <c r="N300" s="75">
        <f t="shared" si="8"/>
        <v>8</v>
      </c>
      <c r="O300" s="63">
        <f>IF($L$16-L300&lt;=0,$L$16-Table3[[#This Row],[Container finish time from URC (6" default)]]+52,$L$16-L300)</f>
        <v>13</v>
      </c>
      <c r="P300" s="76"/>
      <c r="Q300" s="73"/>
      <c r="R300" s="74"/>
      <c r="S300" s="66" t="s">
        <v>1115</v>
      </c>
    </row>
    <row r="301" spans="1:19" ht="19.5" customHeight="1" x14ac:dyDescent="0.3">
      <c r="A301" s="120"/>
      <c r="B301" s="110">
        <f>A301*Table3[[#This Row],[PPP]]</f>
        <v>0</v>
      </c>
      <c r="C301" s="48" t="s">
        <v>1000</v>
      </c>
      <c r="D301" s="45">
        <v>49801</v>
      </c>
      <c r="E301" s="40" t="s">
        <v>984</v>
      </c>
      <c r="F301" s="40" t="s">
        <v>161</v>
      </c>
      <c r="G301" s="41" t="s">
        <v>1064</v>
      </c>
      <c r="H301" s="27">
        <v>3</v>
      </c>
      <c r="I301" s="27">
        <v>2</v>
      </c>
      <c r="J301" s="27" t="s">
        <v>1124</v>
      </c>
      <c r="K301" s="28">
        <v>1</v>
      </c>
      <c r="L301" s="27">
        <v>6</v>
      </c>
      <c r="M301" s="27" t="s">
        <v>1115</v>
      </c>
      <c r="N301" s="67">
        <f t="shared" si="8"/>
        <v>11</v>
      </c>
      <c r="O301" s="68">
        <f>IF($L$16-L301&lt;=0,$L$16-Table3[[#This Row],[Container finish time from URC (6" default)]]+52,$L$16-L301)</f>
        <v>14</v>
      </c>
      <c r="P301" s="76"/>
      <c r="Q301" s="73"/>
      <c r="R301" s="74"/>
      <c r="S301" s="66" t="s">
        <v>1115</v>
      </c>
    </row>
    <row r="302" spans="1:19" ht="19.5" customHeight="1" x14ac:dyDescent="0.3">
      <c r="A302" s="120"/>
      <c r="B302" s="110">
        <f>A302*Table3[[#This Row],[PPP]]</f>
        <v>0</v>
      </c>
      <c r="C302" s="47"/>
      <c r="D302" s="44">
        <v>44615</v>
      </c>
      <c r="E302" s="40" t="s">
        <v>984</v>
      </c>
      <c r="F302" s="40" t="s">
        <v>161</v>
      </c>
      <c r="G302" s="41" t="s">
        <v>940</v>
      </c>
      <c r="H302" s="31">
        <v>3</v>
      </c>
      <c r="I302" s="31">
        <v>2</v>
      </c>
      <c r="J302" s="27" t="s">
        <v>1124</v>
      </c>
      <c r="K302" s="27">
        <v>1</v>
      </c>
      <c r="L302" s="31">
        <v>6</v>
      </c>
      <c r="M302" s="27" t="s">
        <v>1115</v>
      </c>
      <c r="N302" s="75">
        <f t="shared" si="8"/>
        <v>11</v>
      </c>
      <c r="O302" s="63">
        <f>IF($L$16-L302&lt;=0,$L$16-Table3[[#This Row],[Container finish time from URC (6" default)]]+52,$L$16-L302)</f>
        <v>14</v>
      </c>
      <c r="P302" s="76"/>
      <c r="Q302" s="73"/>
      <c r="R302" s="74"/>
      <c r="S302" s="66" t="s">
        <v>1115</v>
      </c>
    </row>
    <row r="303" spans="1:19" ht="19.5" customHeight="1" x14ac:dyDescent="0.3">
      <c r="A303" s="120"/>
      <c r="B303" s="110">
        <f>A303*Table3[[#This Row],[PPP]]</f>
        <v>0</v>
      </c>
      <c r="C303" s="48" t="s">
        <v>1000</v>
      </c>
      <c r="D303" s="45">
        <v>49338</v>
      </c>
      <c r="E303" s="40" t="s">
        <v>984</v>
      </c>
      <c r="F303" s="40" t="s">
        <v>222</v>
      </c>
      <c r="G303" s="41" t="s">
        <v>1065</v>
      </c>
      <c r="H303" s="27">
        <v>4</v>
      </c>
      <c r="I303" s="27" t="s">
        <v>25</v>
      </c>
      <c r="J303" s="27" t="s">
        <v>1124</v>
      </c>
      <c r="K303" s="28">
        <v>1</v>
      </c>
      <c r="L303" s="27">
        <v>9</v>
      </c>
      <c r="M303" s="27" t="s">
        <v>1115</v>
      </c>
      <c r="N303" s="67">
        <f t="shared" ref="N303:N306" si="9">IF($L$16-L303-H303&lt;=0,$L$16-L303-H303+52,$L$16-L303-H303)</f>
        <v>7</v>
      </c>
      <c r="O303" s="68">
        <f>IF($L$16-L303&lt;=0,$L$16-Table3[[#This Row],[Container finish time from URC (6" default)]]+52,$L$16-L303)</f>
        <v>11</v>
      </c>
      <c r="P303" s="76"/>
      <c r="Q303" s="73"/>
      <c r="R303" s="74"/>
      <c r="S303" s="66" t="s">
        <v>1115</v>
      </c>
    </row>
    <row r="304" spans="1:19" ht="19.5" customHeight="1" x14ac:dyDescent="0.3">
      <c r="A304" s="120"/>
      <c r="B304" s="110">
        <f>A304*Table3[[#This Row],[PPP]]</f>
        <v>0</v>
      </c>
      <c r="C304" s="48" t="s">
        <v>1000</v>
      </c>
      <c r="D304" s="45">
        <v>49336</v>
      </c>
      <c r="E304" s="40" t="s">
        <v>984</v>
      </c>
      <c r="F304" s="40" t="s">
        <v>222</v>
      </c>
      <c r="G304" s="41" t="s">
        <v>1066</v>
      </c>
      <c r="H304" s="27">
        <v>4</v>
      </c>
      <c r="I304" s="27" t="s">
        <v>25</v>
      </c>
      <c r="J304" s="27" t="s">
        <v>1124</v>
      </c>
      <c r="K304" s="27">
        <v>1</v>
      </c>
      <c r="L304" s="27">
        <v>9</v>
      </c>
      <c r="M304" s="27" t="s">
        <v>1115</v>
      </c>
      <c r="N304" s="67">
        <f t="shared" si="9"/>
        <v>7</v>
      </c>
      <c r="O304" s="68">
        <f>IF($L$16-L304&lt;=0,$L$16-Table3[[#This Row],[Container finish time from URC (6" default)]]+52,$L$16-L304)</f>
        <v>11</v>
      </c>
      <c r="P304" s="76"/>
      <c r="Q304" s="73"/>
      <c r="R304" s="74"/>
      <c r="S304" s="66" t="s">
        <v>1115</v>
      </c>
    </row>
    <row r="305" spans="1:19" ht="19.5" customHeight="1" x14ac:dyDescent="0.3">
      <c r="A305" s="120"/>
      <c r="B305" s="110">
        <f>A305*Table3[[#This Row],[PPP]]</f>
        <v>0</v>
      </c>
      <c r="C305" s="48" t="s">
        <v>1000</v>
      </c>
      <c r="D305" s="45">
        <v>10748</v>
      </c>
      <c r="E305" s="40" t="s">
        <v>984</v>
      </c>
      <c r="F305" s="40" t="s">
        <v>222</v>
      </c>
      <c r="G305" s="41" t="s">
        <v>954</v>
      </c>
      <c r="H305" s="27">
        <v>4</v>
      </c>
      <c r="I305" s="27" t="s">
        <v>25</v>
      </c>
      <c r="J305" s="27" t="s">
        <v>1124</v>
      </c>
      <c r="K305" s="28">
        <v>1</v>
      </c>
      <c r="L305" s="27">
        <v>9</v>
      </c>
      <c r="M305" s="27" t="s">
        <v>1115</v>
      </c>
      <c r="N305" s="67">
        <f t="shared" si="9"/>
        <v>7</v>
      </c>
      <c r="O305" s="68">
        <f>IF($L$16-L305&lt;=0,$L$16-Table3[[#This Row],[Container finish time from URC (6" default)]]+52,$L$16-L305)</f>
        <v>11</v>
      </c>
      <c r="P305" s="76"/>
      <c r="Q305" s="73"/>
      <c r="R305" s="74"/>
      <c r="S305" s="66" t="s">
        <v>1115</v>
      </c>
    </row>
    <row r="306" spans="1:19" ht="19.5" customHeight="1" x14ac:dyDescent="0.3">
      <c r="A306" s="120"/>
      <c r="B306" s="110">
        <f>A306*Table3[[#This Row],[PPP]]</f>
        <v>0</v>
      </c>
      <c r="C306" s="48" t="s">
        <v>1000</v>
      </c>
      <c r="D306" s="45">
        <v>49337</v>
      </c>
      <c r="E306" s="40" t="s">
        <v>984</v>
      </c>
      <c r="F306" s="40" t="s">
        <v>222</v>
      </c>
      <c r="G306" s="41" t="s">
        <v>1067</v>
      </c>
      <c r="H306" s="27">
        <v>4</v>
      </c>
      <c r="I306" s="27" t="s">
        <v>25</v>
      </c>
      <c r="J306" s="27" t="s">
        <v>1124</v>
      </c>
      <c r="K306" s="27">
        <v>1</v>
      </c>
      <c r="L306" s="27">
        <v>9</v>
      </c>
      <c r="M306" s="27" t="s">
        <v>1115</v>
      </c>
      <c r="N306" s="67">
        <f t="shared" si="9"/>
        <v>7</v>
      </c>
      <c r="O306" s="68">
        <f>IF($L$16-L306&lt;=0,$L$16-Table3[[#This Row],[Container finish time from URC (6" default)]]+52,$L$16-L306)</f>
        <v>11</v>
      </c>
      <c r="P306" s="76"/>
      <c r="Q306" s="73"/>
      <c r="R306" s="74"/>
      <c r="S306" s="66" t="s">
        <v>1115</v>
      </c>
    </row>
    <row r="307" spans="1:19" ht="19.5" customHeight="1" x14ac:dyDescent="0.3">
      <c r="A307" s="120"/>
      <c r="B307" s="110">
        <f>A307*Table3[[#This Row],[PPP]]</f>
        <v>0</v>
      </c>
      <c r="C307" s="47"/>
      <c r="D307" s="44">
        <v>49437</v>
      </c>
      <c r="E307" s="40" t="s">
        <v>984</v>
      </c>
      <c r="F307" s="40" t="s">
        <v>988</v>
      </c>
      <c r="G307" s="41" t="s">
        <v>941</v>
      </c>
      <c r="H307" s="31">
        <v>5</v>
      </c>
      <c r="I307" s="31">
        <v>3</v>
      </c>
      <c r="J307" s="27" t="s">
        <v>1124</v>
      </c>
      <c r="K307" s="28">
        <v>1</v>
      </c>
      <c r="L307" s="31">
        <v>7</v>
      </c>
      <c r="M307" s="27" t="s">
        <v>1115</v>
      </c>
      <c r="N307" s="75">
        <f t="shared" ref="N307:N370" si="10">IF($L$16-L307-H307&lt;=0,$L$16-L307-H307+52,$L$16-L307-H307)</f>
        <v>8</v>
      </c>
      <c r="O307" s="63">
        <f>IF($L$16-L307&lt;=0,$L$16-Table3[[#This Row],[Container finish time from URC (6" default)]]+52,$L$16-L307)</f>
        <v>13</v>
      </c>
      <c r="P307" s="76"/>
      <c r="Q307" s="73"/>
      <c r="R307" s="74"/>
      <c r="S307" s="66" t="s">
        <v>1115</v>
      </c>
    </row>
    <row r="308" spans="1:19" ht="19.5" customHeight="1" x14ac:dyDescent="0.3">
      <c r="A308" s="120"/>
      <c r="B308" s="110">
        <f>A308*Table3[[#This Row],[PPP]]</f>
        <v>0</v>
      </c>
      <c r="C308" s="47"/>
      <c r="D308" s="44">
        <v>49380</v>
      </c>
      <c r="E308" s="40" t="s">
        <v>984</v>
      </c>
      <c r="F308" s="40" t="s">
        <v>988</v>
      </c>
      <c r="G308" s="41" t="s">
        <v>942</v>
      </c>
      <c r="H308" s="31">
        <v>5</v>
      </c>
      <c r="I308" s="31">
        <v>3</v>
      </c>
      <c r="J308" s="27" t="s">
        <v>1124</v>
      </c>
      <c r="K308" s="27">
        <v>1</v>
      </c>
      <c r="L308" s="31">
        <v>7</v>
      </c>
      <c r="M308" s="27" t="s">
        <v>1115</v>
      </c>
      <c r="N308" s="75">
        <f t="shared" si="10"/>
        <v>8</v>
      </c>
      <c r="O308" s="63">
        <f>IF($L$16-L308&lt;=0,$L$16-Table3[[#This Row],[Container finish time from URC (6" default)]]+52,$L$16-L308)</f>
        <v>13</v>
      </c>
      <c r="P308" s="76"/>
      <c r="Q308" s="73"/>
      <c r="R308" s="74"/>
      <c r="S308" s="66" t="s">
        <v>1115</v>
      </c>
    </row>
    <row r="309" spans="1:19" ht="19.5" customHeight="1" x14ac:dyDescent="0.3">
      <c r="A309" s="120"/>
      <c r="B309" s="110">
        <f>A309*Table3[[#This Row],[PPP]]</f>
        <v>0</v>
      </c>
      <c r="C309" s="47"/>
      <c r="D309" s="44">
        <v>49460</v>
      </c>
      <c r="E309" s="40" t="s">
        <v>984</v>
      </c>
      <c r="F309" s="40" t="s">
        <v>989</v>
      </c>
      <c r="G309" s="41" t="s">
        <v>943</v>
      </c>
      <c r="H309" s="31">
        <v>4</v>
      </c>
      <c r="I309" s="31">
        <v>3</v>
      </c>
      <c r="J309" s="27" t="s">
        <v>1124</v>
      </c>
      <c r="K309" s="28">
        <v>1</v>
      </c>
      <c r="L309" s="31">
        <v>7</v>
      </c>
      <c r="M309" s="27" t="s">
        <v>1115</v>
      </c>
      <c r="N309" s="75">
        <f t="shared" si="10"/>
        <v>9</v>
      </c>
      <c r="O309" s="63">
        <f>IF($L$16-L309&lt;=0,$L$16-Table3[[#This Row],[Container finish time from URC (6" default)]]+52,$L$16-L309)</f>
        <v>13</v>
      </c>
      <c r="P309" s="76"/>
      <c r="Q309" s="73"/>
      <c r="R309" s="74"/>
      <c r="S309" s="66" t="s">
        <v>1115</v>
      </c>
    </row>
    <row r="310" spans="1:19" ht="19.5" customHeight="1" x14ac:dyDescent="0.3">
      <c r="A310" s="120"/>
      <c r="B310" s="110">
        <f>A310*Table3[[#This Row],[PPP]]</f>
        <v>0</v>
      </c>
      <c r="C310" s="47"/>
      <c r="D310" s="44">
        <v>48067</v>
      </c>
      <c r="E310" s="40" t="s">
        <v>984</v>
      </c>
      <c r="F310" s="40" t="s">
        <v>989</v>
      </c>
      <c r="G310" s="41" t="s">
        <v>944</v>
      </c>
      <c r="H310" s="31">
        <v>4</v>
      </c>
      <c r="I310" s="31">
        <v>3</v>
      </c>
      <c r="J310" s="27" t="s">
        <v>1124</v>
      </c>
      <c r="K310" s="27">
        <v>1</v>
      </c>
      <c r="L310" s="31">
        <v>7</v>
      </c>
      <c r="M310" s="27" t="s">
        <v>1115</v>
      </c>
      <c r="N310" s="75">
        <f t="shared" si="10"/>
        <v>9</v>
      </c>
      <c r="O310" s="63">
        <f>IF($L$16-L310&lt;=0,$L$16-Table3[[#This Row],[Container finish time from URC (6" default)]]+52,$L$16-L310)</f>
        <v>13</v>
      </c>
      <c r="P310" s="76"/>
      <c r="Q310" s="73"/>
      <c r="R310" s="74"/>
      <c r="S310" s="66" t="s">
        <v>1115</v>
      </c>
    </row>
    <row r="311" spans="1:19" ht="19.5" customHeight="1" x14ac:dyDescent="0.3">
      <c r="A311" s="120"/>
      <c r="B311" s="110">
        <f>A311*Table3[[#This Row],[PPP]]</f>
        <v>0</v>
      </c>
      <c r="C311" s="47"/>
      <c r="D311" s="44">
        <v>48663</v>
      </c>
      <c r="E311" s="40" t="s">
        <v>984</v>
      </c>
      <c r="F311" s="40" t="s">
        <v>220</v>
      </c>
      <c r="G311" s="41" t="s">
        <v>945</v>
      </c>
      <c r="H311" s="31">
        <v>5</v>
      </c>
      <c r="I311" s="31">
        <v>4</v>
      </c>
      <c r="J311" s="27" t="s">
        <v>1124</v>
      </c>
      <c r="K311" s="28">
        <v>1</v>
      </c>
      <c r="L311" s="31">
        <v>7</v>
      </c>
      <c r="M311" s="27" t="s">
        <v>1115</v>
      </c>
      <c r="N311" s="75">
        <f t="shared" si="10"/>
        <v>8</v>
      </c>
      <c r="O311" s="63">
        <f>IF($L$16-L311&lt;=0,$L$16-Table3[[#This Row],[Container finish time from URC (6" default)]]+52,$L$16-L311)</f>
        <v>13</v>
      </c>
      <c r="P311" s="76"/>
      <c r="Q311" s="73"/>
      <c r="R311" s="74"/>
      <c r="S311" s="66" t="s">
        <v>1115</v>
      </c>
    </row>
    <row r="312" spans="1:19" ht="19.5" customHeight="1" x14ac:dyDescent="0.3">
      <c r="A312" s="120"/>
      <c r="B312" s="110">
        <f>A312*Table3[[#This Row],[PPP]]</f>
        <v>0</v>
      </c>
      <c r="C312" s="47"/>
      <c r="D312" s="44">
        <v>49417</v>
      </c>
      <c r="E312" s="40" t="s">
        <v>984</v>
      </c>
      <c r="F312" s="40" t="s">
        <v>990</v>
      </c>
      <c r="G312" s="41" t="s">
        <v>946</v>
      </c>
      <c r="H312" s="31">
        <v>4</v>
      </c>
      <c r="I312" s="31">
        <v>3</v>
      </c>
      <c r="J312" s="27" t="s">
        <v>1124</v>
      </c>
      <c r="K312" s="27">
        <v>1</v>
      </c>
      <c r="L312" s="31">
        <v>7</v>
      </c>
      <c r="M312" s="27" t="s">
        <v>1115</v>
      </c>
      <c r="N312" s="75">
        <f t="shared" si="10"/>
        <v>9</v>
      </c>
      <c r="O312" s="63">
        <f>IF($L$16-L312&lt;=0,$L$16-Table3[[#This Row],[Container finish time from URC (6" default)]]+52,$L$16-L312)</f>
        <v>13</v>
      </c>
      <c r="P312" s="76"/>
      <c r="Q312" s="73"/>
      <c r="R312" s="74"/>
      <c r="S312" s="66" t="s">
        <v>1115</v>
      </c>
    </row>
    <row r="313" spans="1:19" ht="19.5" customHeight="1" x14ac:dyDescent="0.3">
      <c r="A313" s="120"/>
      <c r="B313" s="110">
        <f>A313*Table3[[#This Row],[PPP]]</f>
        <v>0</v>
      </c>
      <c r="C313" s="47" t="s">
        <v>1021</v>
      </c>
      <c r="D313" s="45">
        <v>49796</v>
      </c>
      <c r="E313" s="40" t="s">
        <v>984</v>
      </c>
      <c r="F313" s="40" t="s">
        <v>990</v>
      </c>
      <c r="G313" s="41" t="s">
        <v>1068</v>
      </c>
      <c r="H313" s="27">
        <v>4</v>
      </c>
      <c r="I313" s="27">
        <v>3</v>
      </c>
      <c r="J313" s="27" t="s">
        <v>1124</v>
      </c>
      <c r="K313" s="28">
        <v>1</v>
      </c>
      <c r="L313" s="27">
        <v>7</v>
      </c>
      <c r="M313" s="27" t="s">
        <v>1115</v>
      </c>
      <c r="N313" s="67">
        <f t="shared" si="10"/>
        <v>9</v>
      </c>
      <c r="O313" s="68">
        <f>IF($L$16-L313&lt;=0,$L$16-Table3[[#This Row],[Container finish time from URC (6" default)]]+52,$L$16-L313)</f>
        <v>13</v>
      </c>
      <c r="P313" s="76"/>
      <c r="Q313" s="73"/>
      <c r="R313" s="74"/>
      <c r="S313" s="66" t="s">
        <v>1115</v>
      </c>
    </row>
    <row r="314" spans="1:19" ht="19.5" customHeight="1" x14ac:dyDescent="0.3">
      <c r="A314" s="120"/>
      <c r="B314" s="110">
        <f>A314*Table3[[#This Row],[PPP]]</f>
        <v>0</v>
      </c>
      <c r="C314" s="47"/>
      <c r="D314" s="44">
        <v>49418</v>
      </c>
      <c r="E314" s="40" t="s">
        <v>984</v>
      </c>
      <c r="F314" s="40" t="s">
        <v>990</v>
      </c>
      <c r="G314" s="41" t="s">
        <v>1091</v>
      </c>
      <c r="H314" s="31">
        <v>4</v>
      </c>
      <c r="I314" s="31">
        <v>3</v>
      </c>
      <c r="J314" s="27" t="s">
        <v>1124</v>
      </c>
      <c r="K314" s="27">
        <v>1</v>
      </c>
      <c r="L314" s="31">
        <v>7</v>
      </c>
      <c r="M314" s="27" t="s">
        <v>1115</v>
      </c>
      <c r="N314" s="75">
        <f t="shared" si="10"/>
        <v>9</v>
      </c>
      <c r="O314" s="63">
        <f>IF($L$16-L314&lt;=0,$L$16-Table3[[#This Row],[Container finish time from URC (6" default)]]+52,$L$16-L314)</f>
        <v>13</v>
      </c>
      <c r="P314" s="76"/>
      <c r="Q314" s="73"/>
      <c r="R314" s="74"/>
      <c r="S314" s="66" t="s">
        <v>1115</v>
      </c>
    </row>
    <row r="315" spans="1:19" ht="19.5" customHeight="1" x14ac:dyDescent="0.3">
      <c r="A315" s="120"/>
      <c r="B315" s="110">
        <f>A315*Table3[[#This Row],[PPP]]</f>
        <v>0</v>
      </c>
      <c r="C315" s="47"/>
      <c r="D315" s="44">
        <v>49419</v>
      </c>
      <c r="E315" s="40" t="s">
        <v>984</v>
      </c>
      <c r="F315" s="40" t="s">
        <v>990</v>
      </c>
      <c r="G315" s="41" t="s">
        <v>947</v>
      </c>
      <c r="H315" s="31">
        <v>4</v>
      </c>
      <c r="I315" s="31">
        <v>3</v>
      </c>
      <c r="J315" s="27" t="s">
        <v>1124</v>
      </c>
      <c r="K315" s="28">
        <v>1</v>
      </c>
      <c r="L315" s="31">
        <v>7</v>
      </c>
      <c r="M315" s="27" t="s">
        <v>1115</v>
      </c>
      <c r="N315" s="75">
        <f t="shared" si="10"/>
        <v>9</v>
      </c>
      <c r="O315" s="63">
        <f>IF($L$16-L315&lt;=0,$L$16-Table3[[#This Row],[Container finish time from URC (6" default)]]+52,$L$16-L315)</f>
        <v>13</v>
      </c>
      <c r="P315" s="76"/>
      <c r="Q315" s="73"/>
      <c r="R315" s="74"/>
      <c r="S315" s="66" t="s">
        <v>1115</v>
      </c>
    </row>
    <row r="316" spans="1:19" ht="19.5" customHeight="1" x14ac:dyDescent="0.3">
      <c r="A316" s="120"/>
      <c r="B316" s="110">
        <f>A316*Table3[[#This Row],[PPP]]</f>
        <v>0</v>
      </c>
      <c r="C316" s="47"/>
      <c r="D316" s="44">
        <v>49420</v>
      </c>
      <c r="E316" s="40" t="s">
        <v>984</v>
      </c>
      <c r="F316" s="40" t="s">
        <v>990</v>
      </c>
      <c r="G316" s="41" t="s">
        <v>1092</v>
      </c>
      <c r="H316" s="31">
        <v>4</v>
      </c>
      <c r="I316" s="31">
        <v>3</v>
      </c>
      <c r="J316" s="27" t="s">
        <v>1124</v>
      </c>
      <c r="K316" s="27">
        <v>1</v>
      </c>
      <c r="L316" s="31">
        <v>7</v>
      </c>
      <c r="M316" s="27" t="s">
        <v>1115</v>
      </c>
      <c r="N316" s="75">
        <f t="shared" si="10"/>
        <v>9</v>
      </c>
      <c r="O316" s="63">
        <f>IF($L$16-L316&lt;=0,$L$16-Table3[[#This Row],[Container finish time from URC (6" default)]]+52,$L$16-L316)</f>
        <v>13</v>
      </c>
      <c r="P316" s="76"/>
      <c r="Q316" s="73"/>
      <c r="R316" s="74"/>
      <c r="S316" s="66" t="s">
        <v>1115</v>
      </c>
    </row>
    <row r="317" spans="1:19" ht="19.5" customHeight="1" x14ac:dyDescent="0.3">
      <c r="A317" s="120"/>
      <c r="B317" s="110">
        <f>A317*Table3[[#This Row],[PPP]]</f>
        <v>0</v>
      </c>
      <c r="C317" s="47"/>
      <c r="D317" s="44">
        <v>49421</v>
      </c>
      <c r="E317" s="40" t="s">
        <v>984</v>
      </c>
      <c r="F317" s="40" t="s">
        <v>991</v>
      </c>
      <c r="G317" s="41" t="s">
        <v>948</v>
      </c>
      <c r="H317" s="31">
        <v>4</v>
      </c>
      <c r="I317" s="31">
        <v>3</v>
      </c>
      <c r="J317" s="27" t="s">
        <v>1124</v>
      </c>
      <c r="K317" s="28">
        <v>1</v>
      </c>
      <c r="L317" s="31">
        <v>7</v>
      </c>
      <c r="M317" s="27" t="s">
        <v>1115</v>
      </c>
      <c r="N317" s="75">
        <f t="shared" si="10"/>
        <v>9</v>
      </c>
      <c r="O317" s="63">
        <f>IF($L$16-L317&lt;=0,$L$16-Table3[[#This Row],[Container finish time from URC (6" default)]]+52,$L$16-L317)</f>
        <v>13</v>
      </c>
      <c r="P317" s="76"/>
      <c r="Q317" s="73"/>
      <c r="R317" s="74"/>
      <c r="S317" s="66" t="s">
        <v>1115</v>
      </c>
    </row>
    <row r="318" spans="1:19" ht="19.5" customHeight="1" x14ac:dyDescent="0.3">
      <c r="A318" s="120"/>
      <c r="B318" s="110">
        <f>A318*Table3[[#This Row],[PPP]]</f>
        <v>0</v>
      </c>
      <c r="C318" s="47"/>
      <c r="D318" s="44">
        <v>49422</v>
      </c>
      <c r="E318" s="40" t="s">
        <v>984</v>
      </c>
      <c r="F318" s="40" t="s">
        <v>991</v>
      </c>
      <c r="G318" s="41" t="s">
        <v>949</v>
      </c>
      <c r="H318" s="31">
        <v>4</v>
      </c>
      <c r="I318" s="31">
        <v>3</v>
      </c>
      <c r="J318" s="27" t="s">
        <v>1124</v>
      </c>
      <c r="K318" s="27">
        <v>1</v>
      </c>
      <c r="L318" s="31">
        <v>7</v>
      </c>
      <c r="M318" s="27" t="s">
        <v>1115</v>
      </c>
      <c r="N318" s="75">
        <f t="shared" si="10"/>
        <v>9</v>
      </c>
      <c r="O318" s="63">
        <f>IF($L$16-L318&lt;=0,$L$16-Table3[[#This Row],[Container finish time from URC (6" default)]]+52,$L$16-L318)</f>
        <v>13</v>
      </c>
      <c r="P318" s="76"/>
      <c r="Q318" s="73"/>
      <c r="R318" s="74"/>
      <c r="S318" s="66" t="s">
        <v>1115</v>
      </c>
    </row>
    <row r="319" spans="1:19" ht="19.5" customHeight="1" x14ac:dyDescent="0.3">
      <c r="A319" s="120"/>
      <c r="B319" s="110">
        <f>A319*Table3[[#This Row],[PPP]]</f>
        <v>0</v>
      </c>
      <c r="C319" s="47"/>
      <c r="D319" s="44">
        <v>49423</v>
      </c>
      <c r="E319" s="40" t="s">
        <v>984</v>
      </c>
      <c r="F319" s="40" t="s">
        <v>992</v>
      </c>
      <c r="G319" s="41" t="s">
        <v>950</v>
      </c>
      <c r="H319" s="31">
        <v>5</v>
      </c>
      <c r="I319" s="31">
        <v>3</v>
      </c>
      <c r="J319" s="27" t="s">
        <v>1124</v>
      </c>
      <c r="K319" s="28">
        <v>1</v>
      </c>
      <c r="L319" s="31">
        <v>7</v>
      </c>
      <c r="M319" s="27" t="s">
        <v>1115</v>
      </c>
      <c r="N319" s="75">
        <f t="shared" si="10"/>
        <v>8</v>
      </c>
      <c r="O319" s="63">
        <f>IF($L$16-L319&lt;=0,$L$16-Table3[[#This Row],[Container finish time from URC (6" default)]]+52,$L$16-L319)</f>
        <v>13</v>
      </c>
      <c r="P319" s="76"/>
      <c r="Q319" s="73"/>
      <c r="R319" s="74"/>
      <c r="S319" s="66" t="s">
        <v>1115</v>
      </c>
    </row>
    <row r="320" spans="1:19" ht="19.5" customHeight="1" x14ac:dyDescent="0.3">
      <c r="A320" s="120"/>
      <c r="B320" s="110">
        <f>A320*Table3[[#This Row],[PPP]]</f>
        <v>0</v>
      </c>
      <c r="C320" s="47"/>
      <c r="D320" s="44">
        <v>48811</v>
      </c>
      <c r="E320" s="40" t="s">
        <v>984</v>
      </c>
      <c r="F320" s="40" t="s">
        <v>992</v>
      </c>
      <c r="G320" s="41" t="s">
        <v>951</v>
      </c>
      <c r="H320" s="31">
        <v>5</v>
      </c>
      <c r="I320" s="31">
        <v>3</v>
      </c>
      <c r="J320" s="27" t="s">
        <v>1124</v>
      </c>
      <c r="K320" s="27">
        <v>1</v>
      </c>
      <c r="L320" s="31">
        <v>7</v>
      </c>
      <c r="M320" s="27" t="s">
        <v>1115</v>
      </c>
      <c r="N320" s="75">
        <f t="shared" si="10"/>
        <v>8</v>
      </c>
      <c r="O320" s="63">
        <f>IF($L$16-L320&lt;=0,$L$16-Table3[[#This Row],[Container finish time from URC (6" default)]]+52,$L$16-L320)</f>
        <v>13</v>
      </c>
      <c r="P320" s="76"/>
      <c r="Q320" s="73"/>
      <c r="R320" s="74"/>
      <c r="S320" s="66" t="s">
        <v>1115</v>
      </c>
    </row>
    <row r="321" spans="1:19" ht="19.5" customHeight="1" x14ac:dyDescent="0.3">
      <c r="A321" s="120"/>
      <c r="B321" s="110">
        <f>A321*Table3[[#This Row],[PPP]]</f>
        <v>0</v>
      </c>
      <c r="C321" s="47"/>
      <c r="D321" s="44">
        <v>49424</v>
      </c>
      <c r="E321" s="40" t="s">
        <v>984</v>
      </c>
      <c r="F321" s="40" t="s">
        <v>992</v>
      </c>
      <c r="G321" s="41" t="s">
        <v>952</v>
      </c>
      <c r="H321" s="31">
        <v>5</v>
      </c>
      <c r="I321" s="31">
        <v>3</v>
      </c>
      <c r="J321" s="27" t="s">
        <v>1124</v>
      </c>
      <c r="K321" s="28">
        <v>1</v>
      </c>
      <c r="L321" s="31">
        <v>7</v>
      </c>
      <c r="M321" s="27" t="s">
        <v>1115</v>
      </c>
      <c r="N321" s="75">
        <f t="shared" si="10"/>
        <v>8</v>
      </c>
      <c r="O321" s="63">
        <f>IF($L$16-L321&lt;=0,$L$16-Table3[[#This Row],[Container finish time from URC (6" default)]]+52,$L$16-L321)</f>
        <v>13</v>
      </c>
      <c r="P321" s="76"/>
      <c r="Q321" s="73"/>
      <c r="R321" s="74"/>
      <c r="S321" s="66" t="s">
        <v>1115</v>
      </c>
    </row>
    <row r="322" spans="1:19" ht="19.5" customHeight="1" x14ac:dyDescent="0.3">
      <c r="A322" s="120"/>
      <c r="B322" s="110">
        <f>A322*Table3[[#This Row],[PPP]]</f>
        <v>0</v>
      </c>
      <c r="C322" s="47"/>
      <c r="D322" s="44">
        <v>49381</v>
      </c>
      <c r="E322" s="40" t="s">
        <v>984</v>
      </c>
      <c r="F322" s="40" t="s">
        <v>992</v>
      </c>
      <c r="G322" s="41" t="s">
        <v>953</v>
      </c>
      <c r="H322" s="31">
        <v>5</v>
      </c>
      <c r="I322" s="31">
        <v>3</v>
      </c>
      <c r="J322" s="27" t="s">
        <v>1124</v>
      </c>
      <c r="K322" s="27">
        <v>1</v>
      </c>
      <c r="L322" s="31">
        <v>7</v>
      </c>
      <c r="M322" s="27" t="s">
        <v>1115</v>
      </c>
      <c r="N322" s="75">
        <f t="shared" si="10"/>
        <v>8</v>
      </c>
      <c r="O322" s="63">
        <f>IF($L$16-L322&lt;=0,$L$16-Table3[[#This Row],[Container finish time from URC (6" default)]]+52,$L$16-L322)</f>
        <v>13</v>
      </c>
      <c r="P322" s="76"/>
      <c r="Q322" s="73"/>
      <c r="R322" s="74"/>
      <c r="S322" s="66" t="s">
        <v>1115</v>
      </c>
    </row>
    <row r="323" spans="1:19" ht="19.5" customHeight="1" x14ac:dyDescent="0.3">
      <c r="A323" s="120"/>
      <c r="B323" s="110">
        <f>A323*Table3[[#This Row],[PPP]]</f>
        <v>0</v>
      </c>
      <c r="C323" s="47"/>
      <c r="D323" s="44">
        <v>48808</v>
      </c>
      <c r="E323" s="40" t="s">
        <v>984</v>
      </c>
      <c r="F323" s="40" t="s">
        <v>992</v>
      </c>
      <c r="G323" s="41" t="s">
        <v>954</v>
      </c>
      <c r="H323" s="31">
        <v>5</v>
      </c>
      <c r="I323" s="31">
        <v>3</v>
      </c>
      <c r="J323" s="27" t="s">
        <v>1124</v>
      </c>
      <c r="K323" s="28">
        <v>1</v>
      </c>
      <c r="L323" s="31">
        <v>7</v>
      </c>
      <c r="M323" s="27" t="s">
        <v>1115</v>
      </c>
      <c r="N323" s="75">
        <f t="shared" si="10"/>
        <v>8</v>
      </c>
      <c r="O323" s="63">
        <f>IF($L$16-L323&lt;=0,$L$16-Table3[[#This Row],[Container finish time from URC (6" default)]]+52,$L$16-L323)</f>
        <v>13</v>
      </c>
      <c r="P323" s="76"/>
      <c r="Q323" s="73"/>
      <c r="R323" s="74"/>
      <c r="S323" s="66" t="s">
        <v>1115</v>
      </c>
    </row>
    <row r="324" spans="1:19" ht="19.5" customHeight="1" x14ac:dyDescent="0.3">
      <c r="A324" s="120"/>
      <c r="B324" s="110">
        <f>A324*Table3[[#This Row],[PPP]]</f>
        <v>0</v>
      </c>
      <c r="C324" s="47"/>
      <c r="D324" s="44">
        <v>45158</v>
      </c>
      <c r="E324" s="40" t="s">
        <v>984</v>
      </c>
      <c r="F324" s="40" t="s">
        <v>992</v>
      </c>
      <c r="G324" s="41" t="s">
        <v>955</v>
      </c>
      <c r="H324" s="31">
        <v>5</v>
      </c>
      <c r="I324" s="31">
        <v>3</v>
      </c>
      <c r="J324" s="27" t="s">
        <v>1124</v>
      </c>
      <c r="K324" s="27">
        <v>1</v>
      </c>
      <c r="L324" s="31">
        <v>7</v>
      </c>
      <c r="M324" s="27" t="s">
        <v>1115</v>
      </c>
      <c r="N324" s="75">
        <f t="shared" si="10"/>
        <v>8</v>
      </c>
      <c r="O324" s="63">
        <f>IF($L$16-L324&lt;=0,$L$16-Table3[[#This Row],[Container finish time from URC (6" default)]]+52,$L$16-L324)</f>
        <v>13</v>
      </c>
      <c r="P324" s="76"/>
      <c r="Q324" s="73"/>
      <c r="R324" s="74"/>
      <c r="S324" s="66" t="s">
        <v>1115</v>
      </c>
    </row>
    <row r="325" spans="1:19" ht="19.5" customHeight="1" x14ac:dyDescent="0.3">
      <c r="A325" s="120"/>
      <c r="B325" s="110">
        <f>A325*Table3[[#This Row],[PPP]]</f>
        <v>0</v>
      </c>
      <c r="C325" s="47"/>
      <c r="D325" s="44">
        <v>48809</v>
      </c>
      <c r="E325" s="40" t="s">
        <v>984</v>
      </c>
      <c r="F325" s="40" t="s">
        <v>992</v>
      </c>
      <c r="G325" s="41" t="s">
        <v>956</v>
      </c>
      <c r="H325" s="31">
        <v>5</v>
      </c>
      <c r="I325" s="31">
        <v>3</v>
      </c>
      <c r="J325" s="27" t="s">
        <v>1124</v>
      </c>
      <c r="K325" s="28">
        <v>1</v>
      </c>
      <c r="L325" s="31">
        <v>7</v>
      </c>
      <c r="M325" s="27" t="s">
        <v>1115</v>
      </c>
      <c r="N325" s="75">
        <f t="shared" si="10"/>
        <v>8</v>
      </c>
      <c r="O325" s="63">
        <f>IF($L$16-L325&lt;=0,$L$16-Table3[[#This Row],[Container finish time from URC (6" default)]]+52,$L$16-L325)</f>
        <v>13</v>
      </c>
      <c r="P325" s="76"/>
      <c r="Q325" s="73"/>
      <c r="R325" s="74"/>
      <c r="S325" s="66" t="s">
        <v>1115</v>
      </c>
    </row>
    <row r="326" spans="1:19" ht="19.5" customHeight="1" x14ac:dyDescent="0.3">
      <c r="A326" s="120"/>
      <c r="B326" s="110">
        <f>A326*Table3[[#This Row],[PPP]]</f>
        <v>0</v>
      </c>
      <c r="C326" s="47"/>
      <c r="D326" s="44">
        <v>49430</v>
      </c>
      <c r="E326" s="40" t="s">
        <v>984</v>
      </c>
      <c r="F326" s="40" t="s">
        <v>993</v>
      </c>
      <c r="G326" s="41" t="s">
        <v>957</v>
      </c>
      <c r="H326" s="31">
        <v>4</v>
      </c>
      <c r="I326" s="31">
        <v>3</v>
      </c>
      <c r="J326" s="27" t="s">
        <v>1124</v>
      </c>
      <c r="K326" s="27">
        <v>1</v>
      </c>
      <c r="L326" s="31">
        <v>7</v>
      </c>
      <c r="M326" s="27" t="s">
        <v>1115</v>
      </c>
      <c r="N326" s="75">
        <f t="shared" si="10"/>
        <v>9</v>
      </c>
      <c r="O326" s="63">
        <f>IF($L$16-L326&lt;=0,$L$16-Table3[[#This Row],[Container finish time from URC (6" default)]]+52,$L$16-L326)</f>
        <v>13</v>
      </c>
      <c r="P326" s="76"/>
      <c r="Q326" s="73"/>
      <c r="R326" s="74"/>
      <c r="S326" s="66" t="s">
        <v>1115</v>
      </c>
    </row>
    <row r="327" spans="1:19" ht="19.5" customHeight="1" x14ac:dyDescent="0.3">
      <c r="A327" s="120"/>
      <c r="B327" s="110">
        <f>A327*Table3[[#This Row],[PPP]]</f>
        <v>0</v>
      </c>
      <c r="C327" s="47"/>
      <c r="D327" s="44">
        <v>49382</v>
      </c>
      <c r="E327" s="40" t="s">
        <v>984</v>
      </c>
      <c r="F327" s="40" t="s">
        <v>993</v>
      </c>
      <c r="G327" s="41" t="s">
        <v>958</v>
      </c>
      <c r="H327" s="31">
        <v>4</v>
      </c>
      <c r="I327" s="31">
        <v>3</v>
      </c>
      <c r="J327" s="27" t="s">
        <v>1124</v>
      </c>
      <c r="K327" s="28">
        <v>1</v>
      </c>
      <c r="L327" s="31">
        <v>7</v>
      </c>
      <c r="M327" s="27" t="s">
        <v>1115</v>
      </c>
      <c r="N327" s="75">
        <f t="shared" si="10"/>
        <v>9</v>
      </c>
      <c r="O327" s="63">
        <f>IF($L$16-L327&lt;=0,$L$16-Table3[[#This Row],[Container finish time from URC (6" default)]]+52,$L$16-L327)</f>
        <v>13</v>
      </c>
      <c r="P327" s="76"/>
      <c r="Q327" s="73"/>
      <c r="R327" s="74"/>
      <c r="S327" s="66" t="s">
        <v>1115</v>
      </c>
    </row>
    <row r="328" spans="1:19" ht="19.5" customHeight="1" x14ac:dyDescent="0.3">
      <c r="A328" s="120"/>
      <c r="B328" s="110">
        <f>A328*Table3[[#This Row],[PPP]]</f>
        <v>0</v>
      </c>
      <c r="C328" s="47"/>
      <c r="D328" s="44">
        <v>49042</v>
      </c>
      <c r="E328" s="40" t="s">
        <v>984</v>
      </c>
      <c r="F328" s="40" t="s">
        <v>993</v>
      </c>
      <c r="G328" s="41" t="s">
        <v>959</v>
      </c>
      <c r="H328" s="31">
        <v>4</v>
      </c>
      <c r="I328" s="31">
        <v>3</v>
      </c>
      <c r="J328" s="27" t="s">
        <v>1124</v>
      </c>
      <c r="K328" s="27">
        <v>1</v>
      </c>
      <c r="L328" s="31">
        <v>7</v>
      </c>
      <c r="M328" s="27" t="s">
        <v>1115</v>
      </c>
      <c r="N328" s="75">
        <f t="shared" si="10"/>
        <v>9</v>
      </c>
      <c r="O328" s="63">
        <f>IF($L$16-L328&lt;=0,$L$16-Table3[[#This Row],[Container finish time from URC (6" default)]]+52,$L$16-L328)</f>
        <v>13</v>
      </c>
      <c r="P328" s="76"/>
      <c r="Q328" s="73"/>
      <c r="R328" s="74"/>
      <c r="S328" s="66" t="s">
        <v>1115</v>
      </c>
    </row>
    <row r="329" spans="1:19" ht="19.5" customHeight="1" x14ac:dyDescent="0.3">
      <c r="A329" s="120"/>
      <c r="B329" s="110">
        <f>A329*Table3[[#This Row],[PPP]]</f>
        <v>0</v>
      </c>
      <c r="C329" s="47"/>
      <c r="D329" s="44">
        <v>49354</v>
      </c>
      <c r="E329" s="40" t="s">
        <v>984</v>
      </c>
      <c r="F329" s="40" t="s">
        <v>993</v>
      </c>
      <c r="G329" s="41" t="s">
        <v>1093</v>
      </c>
      <c r="H329" s="31">
        <v>4</v>
      </c>
      <c r="I329" s="31">
        <v>3</v>
      </c>
      <c r="J329" s="27" t="s">
        <v>1124</v>
      </c>
      <c r="K329" s="28">
        <v>1</v>
      </c>
      <c r="L329" s="31">
        <v>7</v>
      </c>
      <c r="M329" s="27" t="s">
        <v>1115</v>
      </c>
      <c r="N329" s="75">
        <f t="shared" si="10"/>
        <v>9</v>
      </c>
      <c r="O329" s="63">
        <f>IF($L$16-L329&lt;=0,$L$16-Table3[[#This Row],[Container finish time from URC (6" default)]]+52,$L$16-L329)</f>
        <v>13</v>
      </c>
      <c r="P329" s="76"/>
      <c r="Q329" s="73"/>
      <c r="R329" s="74"/>
      <c r="S329" s="66" t="s">
        <v>1115</v>
      </c>
    </row>
    <row r="330" spans="1:19" ht="19.5" customHeight="1" x14ac:dyDescent="0.3">
      <c r="A330" s="120"/>
      <c r="B330" s="110">
        <f>A330*Table3[[#This Row],[PPP]]</f>
        <v>0</v>
      </c>
      <c r="C330" s="47"/>
      <c r="D330" s="44">
        <v>49425</v>
      </c>
      <c r="E330" s="40" t="s">
        <v>984</v>
      </c>
      <c r="F330" s="40" t="s">
        <v>993</v>
      </c>
      <c r="G330" s="41" t="s">
        <v>960</v>
      </c>
      <c r="H330" s="31">
        <v>4</v>
      </c>
      <c r="I330" s="31">
        <v>3</v>
      </c>
      <c r="J330" s="27" t="s">
        <v>1124</v>
      </c>
      <c r="K330" s="27">
        <v>1</v>
      </c>
      <c r="L330" s="31">
        <v>7</v>
      </c>
      <c r="M330" s="27" t="s">
        <v>1115</v>
      </c>
      <c r="N330" s="75">
        <f t="shared" si="10"/>
        <v>9</v>
      </c>
      <c r="O330" s="63">
        <f>IF($L$16-L330&lt;=0,$L$16-Table3[[#This Row],[Container finish time from URC (6" default)]]+52,$L$16-L330)</f>
        <v>13</v>
      </c>
      <c r="P330" s="76"/>
      <c r="Q330" s="73"/>
      <c r="R330" s="74"/>
      <c r="S330" s="66" t="s">
        <v>1115</v>
      </c>
    </row>
    <row r="331" spans="1:19" ht="19.5" customHeight="1" x14ac:dyDescent="0.3">
      <c r="A331" s="120"/>
      <c r="B331" s="110">
        <f>A331*Table3[[#This Row],[PPP]]</f>
        <v>0</v>
      </c>
      <c r="C331" s="47"/>
      <c r="D331" s="44">
        <v>49426</v>
      </c>
      <c r="E331" s="40" t="s">
        <v>984</v>
      </c>
      <c r="F331" s="40" t="s">
        <v>993</v>
      </c>
      <c r="G331" s="41" t="s">
        <v>1094</v>
      </c>
      <c r="H331" s="31">
        <v>4</v>
      </c>
      <c r="I331" s="31">
        <v>3</v>
      </c>
      <c r="J331" s="27" t="s">
        <v>1124</v>
      </c>
      <c r="K331" s="28">
        <v>1</v>
      </c>
      <c r="L331" s="31">
        <v>7</v>
      </c>
      <c r="M331" s="27" t="s">
        <v>1115</v>
      </c>
      <c r="N331" s="75">
        <f t="shared" si="10"/>
        <v>9</v>
      </c>
      <c r="O331" s="63">
        <f>IF($L$16-L331&lt;=0,$L$16-Table3[[#This Row],[Container finish time from URC (6" default)]]+52,$L$16-L331)</f>
        <v>13</v>
      </c>
      <c r="P331" s="76"/>
      <c r="Q331" s="73"/>
      <c r="R331" s="74"/>
      <c r="S331" s="66" t="s">
        <v>1115</v>
      </c>
    </row>
    <row r="332" spans="1:19" ht="19.5" customHeight="1" x14ac:dyDescent="0.3">
      <c r="A332" s="120"/>
      <c r="B332" s="110">
        <f>A332*Table3[[#This Row],[PPP]]</f>
        <v>0</v>
      </c>
      <c r="C332" s="47"/>
      <c r="D332" s="44">
        <v>49427</v>
      </c>
      <c r="E332" s="40" t="s">
        <v>984</v>
      </c>
      <c r="F332" s="40" t="s">
        <v>993</v>
      </c>
      <c r="G332" s="41" t="s">
        <v>1095</v>
      </c>
      <c r="H332" s="31">
        <v>4</v>
      </c>
      <c r="I332" s="31">
        <v>3</v>
      </c>
      <c r="J332" s="27" t="s">
        <v>1124</v>
      </c>
      <c r="K332" s="27">
        <v>1</v>
      </c>
      <c r="L332" s="31">
        <v>7</v>
      </c>
      <c r="M332" s="27" t="s">
        <v>1115</v>
      </c>
      <c r="N332" s="75">
        <f t="shared" si="10"/>
        <v>9</v>
      </c>
      <c r="O332" s="63">
        <f>IF($L$16-L332&lt;=0,$L$16-Table3[[#This Row],[Container finish time from URC (6" default)]]+52,$L$16-L332)</f>
        <v>13</v>
      </c>
      <c r="P332" s="76"/>
      <c r="Q332" s="73"/>
      <c r="R332" s="74"/>
      <c r="S332" s="66" t="s">
        <v>1115</v>
      </c>
    </row>
    <row r="333" spans="1:19" ht="19.5" customHeight="1" x14ac:dyDescent="0.3">
      <c r="A333" s="120"/>
      <c r="B333" s="110">
        <f>A333*Table3[[#This Row],[PPP]]</f>
        <v>0</v>
      </c>
      <c r="C333" s="47"/>
      <c r="D333" s="44">
        <v>49428</v>
      </c>
      <c r="E333" s="40" t="s">
        <v>984</v>
      </c>
      <c r="F333" s="40" t="s">
        <v>993</v>
      </c>
      <c r="G333" s="41" t="s">
        <v>1096</v>
      </c>
      <c r="H333" s="31">
        <v>4</v>
      </c>
      <c r="I333" s="31">
        <v>3</v>
      </c>
      <c r="J333" s="27" t="s">
        <v>1124</v>
      </c>
      <c r="K333" s="28">
        <v>1</v>
      </c>
      <c r="L333" s="31">
        <v>7</v>
      </c>
      <c r="M333" s="27" t="s">
        <v>1115</v>
      </c>
      <c r="N333" s="75">
        <f t="shared" si="10"/>
        <v>9</v>
      </c>
      <c r="O333" s="63">
        <f>IF($L$16-L333&lt;=0,$L$16-Table3[[#This Row],[Container finish time from URC (6" default)]]+52,$L$16-L333)</f>
        <v>13</v>
      </c>
      <c r="P333" s="76"/>
      <c r="Q333" s="73"/>
      <c r="R333" s="74"/>
      <c r="S333" s="66" t="s">
        <v>1115</v>
      </c>
    </row>
    <row r="334" spans="1:19" ht="19.5" customHeight="1" x14ac:dyDescent="0.3">
      <c r="A334" s="120"/>
      <c r="B334" s="110">
        <f>A334*Table3[[#This Row],[PPP]]</f>
        <v>0</v>
      </c>
      <c r="C334" s="47"/>
      <c r="D334" s="44">
        <v>49429</v>
      </c>
      <c r="E334" s="40" t="s">
        <v>984</v>
      </c>
      <c r="F334" s="40" t="s">
        <v>993</v>
      </c>
      <c r="G334" s="41" t="s">
        <v>1097</v>
      </c>
      <c r="H334" s="31">
        <v>4</v>
      </c>
      <c r="I334" s="31">
        <v>3</v>
      </c>
      <c r="J334" s="27" t="s">
        <v>1124</v>
      </c>
      <c r="K334" s="27">
        <v>1</v>
      </c>
      <c r="L334" s="31">
        <v>7</v>
      </c>
      <c r="M334" s="27" t="s">
        <v>1115</v>
      </c>
      <c r="N334" s="75">
        <f t="shared" si="10"/>
        <v>9</v>
      </c>
      <c r="O334" s="63">
        <f>IF($L$16-L334&lt;=0,$L$16-Table3[[#This Row],[Container finish time from URC (6" default)]]+52,$L$16-L334)</f>
        <v>13</v>
      </c>
      <c r="P334" s="76"/>
      <c r="Q334" s="73"/>
      <c r="R334" s="74"/>
      <c r="S334" s="66" t="s">
        <v>1115</v>
      </c>
    </row>
    <row r="335" spans="1:19" ht="19.5" customHeight="1" x14ac:dyDescent="0.3">
      <c r="A335" s="120"/>
      <c r="B335" s="110">
        <f>A335*Table3[[#This Row],[PPP]]</f>
        <v>0</v>
      </c>
      <c r="C335" s="47"/>
      <c r="D335" s="44">
        <v>49383</v>
      </c>
      <c r="E335" s="40" t="s">
        <v>984</v>
      </c>
      <c r="F335" s="40" t="s">
        <v>993</v>
      </c>
      <c r="G335" s="41" t="s">
        <v>961</v>
      </c>
      <c r="H335" s="31">
        <v>4</v>
      </c>
      <c r="I335" s="31">
        <v>3</v>
      </c>
      <c r="J335" s="27" t="s">
        <v>1124</v>
      </c>
      <c r="K335" s="28">
        <v>1</v>
      </c>
      <c r="L335" s="31">
        <v>7</v>
      </c>
      <c r="M335" s="27" t="s">
        <v>1115</v>
      </c>
      <c r="N335" s="75">
        <f t="shared" si="10"/>
        <v>9</v>
      </c>
      <c r="O335" s="63">
        <f>IF($L$16-L335&lt;=0,$L$16-Table3[[#This Row],[Container finish time from URC (6" default)]]+52,$L$16-L335)</f>
        <v>13</v>
      </c>
      <c r="P335" s="76"/>
      <c r="Q335" s="73"/>
      <c r="R335" s="74"/>
      <c r="S335" s="66" t="s">
        <v>1115</v>
      </c>
    </row>
    <row r="336" spans="1:19" ht="19.5" customHeight="1" x14ac:dyDescent="0.3">
      <c r="A336" s="120"/>
      <c r="B336" s="110">
        <f>A336*Table3[[#This Row],[PPP]]</f>
        <v>0</v>
      </c>
      <c r="C336" s="48" t="s">
        <v>1000</v>
      </c>
      <c r="D336" s="45">
        <v>49797</v>
      </c>
      <c r="E336" s="40" t="s">
        <v>984</v>
      </c>
      <c r="F336" s="40" t="s">
        <v>994</v>
      </c>
      <c r="G336" s="41" t="s">
        <v>1069</v>
      </c>
      <c r="H336" s="27">
        <v>4</v>
      </c>
      <c r="I336" s="27">
        <v>3</v>
      </c>
      <c r="J336" s="27" t="s">
        <v>1124</v>
      </c>
      <c r="K336" s="27">
        <v>1</v>
      </c>
      <c r="L336" s="27">
        <v>7</v>
      </c>
      <c r="M336" s="27" t="s">
        <v>1115</v>
      </c>
      <c r="N336" s="67">
        <f t="shared" si="10"/>
        <v>9</v>
      </c>
      <c r="O336" s="68">
        <f>IF($L$16-L336&lt;=0,$L$16-Table3[[#This Row],[Container finish time from URC (6" default)]]+52,$L$16-L336)</f>
        <v>13</v>
      </c>
      <c r="P336" s="76"/>
      <c r="Q336" s="73"/>
      <c r="R336" s="74"/>
      <c r="S336" s="66" t="s">
        <v>1115</v>
      </c>
    </row>
    <row r="337" spans="1:19" ht="19.5" customHeight="1" x14ac:dyDescent="0.3">
      <c r="A337" s="120"/>
      <c r="B337" s="110">
        <f>A337*Table3[[#This Row],[PPP]]</f>
        <v>0</v>
      </c>
      <c r="C337" s="47"/>
      <c r="D337" s="44">
        <v>49431</v>
      </c>
      <c r="E337" s="40" t="s">
        <v>984</v>
      </c>
      <c r="F337" s="40" t="s">
        <v>994</v>
      </c>
      <c r="G337" s="41" t="s">
        <v>1098</v>
      </c>
      <c r="H337" s="31">
        <v>4</v>
      </c>
      <c r="I337" s="31">
        <v>3</v>
      </c>
      <c r="J337" s="27" t="s">
        <v>1124</v>
      </c>
      <c r="K337" s="28">
        <v>1</v>
      </c>
      <c r="L337" s="31">
        <v>7</v>
      </c>
      <c r="M337" s="27" t="s">
        <v>1115</v>
      </c>
      <c r="N337" s="75">
        <f t="shared" si="10"/>
        <v>9</v>
      </c>
      <c r="O337" s="63">
        <f>IF($L$16-L337&lt;=0,$L$16-Table3[[#This Row],[Container finish time from URC (6" default)]]+52,$L$16-L337)</f>
        <v>13</v>
      </c>
      <c r="P337" s="76"/>
      <c r="Q337" s="73"/>
      <c r="R337" s="74"/>
      <c r="S337" s="66" t="s">
        <v>1115</v>
      </c>
    </row>
    <row r="338" spans="1:19" ht="19.5" customHeight="1" x14ac:dyDescent="0.3">
      <c r="A338" s="120"/>
      <c r="B338" s="110">
        <f>A338*Table3[[#This Row],[PPP]]</f>
        <v>0</v>
      </c>
      <c r="C338" s="47"/>
      <c r="D338" s="44">
        <v>49432</v>
      </c>
      <c r="E338" s="40" t="s">
        <v>984</v>
      </c>
      <c r="F338" s="40" t="s">
        <v>994</v>
      </c>
      <c r="G338" s="41" t="s">
        <v>962</v>
      </c>
      <c r="H338" s="31">
        <v>4</v>
      </c>
      <c r="I338" s="31">
        <v>3</v>
      </c>
      <c r="J338" s="27" t="s">
        <v>1124</v>
      </c>
      <c r="K338" s="27">
        <v>1</v>
      </c>
      <c r="L338" s="31">
        <v>7</v>
      </c>
      <c r="M338" s="27" t="s">
        <v>1115</v>
      </c>
      <c r="N338" s="75">
        <f t="shared" si="10"/>
        <v>9</v>
      </c>
      <c r="O338" s="63">
        <f>IF($L$16-L338&lt;=0,$L$16-Table3[[#This Row],[Container finish time from URC (6" default)]]+52,$L$16-L338)</f>
        <v>13</v>
      </c>
      <c r="P338" s="76"/>
      <c r="Q338" s="73"/>
      <c r="R338" s="74"/>
      <c r="S338" s="66" t="s">
        <v>1115</v>
      </c>
    </row>
    <row r="339" spans="1:19" ht="19.5" customHeight="1" x14ac:dyDescent="0.3">
      <c r="A339" s="120"/>
      <c r="B339" s="110">
        <f>A339*Table3[[#This Row],[PPP]]</f>
        <v>0</v>
      </c>
      <c r="C339" s="47"/>
      <c r="D339" s="44">
        <v>44438</v>
      </c>
      <c r="E339" s="40" t="s">
        <v>984</v>
      </c>
      <c r="F339" s="40" t="s">
        <v>994</v>
      </c>
      <c r="G339" s="41" t="s">
        <v>1099</v>
      </c>
      <c r="H339" s="31">
        <v>4</v>
      </c>
      <c r="I339" s="31">
        <v>3</v>
      </c>
      <c r="J339" s="27" t="s">
        <v>1124</v>
      </c>
      <c r="K339" s="28">
        <v>1</v>
      </c>
      <c r="L339" s="31">
        <v>7</v>
      </c>
      <c r="M339" s="27" t="s">
        <v>1115</v>
      </c>
      <c r="N339" s="75">
        <f t="shared" si="10"/>
        <v>9</v>
      </c>
      <c r="O339" s="63">
        <f>IF($L$16-L339&lt;=0,$L$16-Table3[[#This Row],[Container finish time from URC (6" default)]]+52,$L$16-L339)</f>
        <v>13</v>
      </c>
      <c r="P339" s="76"/>
      <c r="Q339" s="73"/>
      <c r="R339" s="74"/>
      <c r="S339" s="66" t="s">
        <v>1115</v>
      </c>
    </row>
    <row r="340" spans="1:19" ht="19.5" customHeight="1" x14ac:dyDescent="0.3">
      <c r="A340" s="120"/>
      <c r="B340" s="110">
        <f>A340*Table3[[#This Row],[PPP]]</f>
        <v>0</v>
      </c>
      <c r="C340" s="47"/>
      <c r="D340" s="44">
        <v>49433</v>
      </c>
      <c r="E340" s="40" t="s">
        <v>984</v>
      </c>
      <c r="F340" s="40" t="s">
        <v>994</v>
      </c>
      <c r="G340" s="41" t="s">
        <v>963</v>
      </c>
      <c r="H340" s="31">
        <v>4</v>
      </c>
      <c r="I340" s="31">
        <v>3</v>
      </c>
      <c r="J340" s="27" t="s">
        <v>1124</v>
      </c>
      <c r="K340" s="27">
        <v>1</v>
      </c>
      <c r="L340" s="31">
        <v>7</v>
      </c>
      <c r="M340" s="27" t="s">
        <v>1115</v>
      </c>
      <c r="N340" s="75">
        <f t="shared" si="10"/>
        <v>9</v>
      </c>
      <c r="O340" s="63">
        <f>IF($L$16-L340&lt;=0,$L$16-Table3[[#This Row],[Container finish time from URC (6" default)]]+52,$L$16-L340)</f>
        <v>13</v>
      </c>
      <c r="P340" s="76"/>
      <c r="Q340" s="73"/>
      <c r="R340" s="74"/>
      <c r="S340" s="66" t="s">
        <v>1115</v>
      </c>
    </row>
    <row r="341" spans="1:19" ht="19.5" customHeight="1" x14ac:dyDescent="0.3">
      <c r="A341" s="120"/>
      <c r="B341" s="110">
        <f>A341*Table3[[#This Row],[PPP]]</f>
        <v>0</v>
      </c>
      <c r="C341" s="47"/>
      <c r="D341" s="44">
        <v>49434</v>
      </c>
      <c r="E341" s="40" t="s">
        <v>984</v>
      </c>
      <c r="F341" s="40" t="s">
        <v>994</v>
      </c>
      <c r="G341" s="41" t="s">
        <v>964</v>
      </c>
      <c r="H341" s="31">
        <v>4</v>
      </c>
      <c r="I341" s="31">
        <v>3</v>
      </c>
      <c r="J341" s="27" t="s">
        <v>1124</v>
      </c>
      <c r="K341" s="28">
        <v>1</v>
      </c>
      <c r="L341" s="31">
        <v>7</v>
      </c>
      <c r="M341" s="27" t="s">
        <v>1115</v>
      </c>
      <c r="N341" s="75">
        <f t="shared" si="10"/>
        <v>9</v>
      </c>
      <c r="O341" s="63">
        <f>IF($L$16-L341&lt;=0,$L$16-Table3[[#This Row],[Container finish time from URC (6" default)]]+52,$L$16-L341)</f>
        <v>13</v>
      </c>
      <c r="P341" s="76"/>
      <c r="Q341" s="73"/>
      <c r="R341" s="74"/>
      <c r="S341" s="66" t="s">
        <v>1115</v>
      </c>
    </row>
    <row r="342" spans="1:19" ht="19.5" customHeight="1" x14ac:dyDescent="0.3">
      <c r="A342" s="120"/>
      <c r="B342" s="110">
        <f>A342*Table3[[#This Row],[PPP]]</f>
        <v>0</v>
      </c>
      <c r="C342" s="47"/>
      <c r="D342" s="44">
        <v>49384</v>
      </c>
      <c r="E342" s="40" t="s">
        <v>984</v>
      </c>
      <c r="F342" s="40" t="s">
        <v>994</v>
      </c>
      <c r="G342" s="41" t="s">
        <v>965</v>
      </c>
      <c r="H342" s="31">
        <v>4</v>
      </c>
      <c r="I342" s="31">
        <v>3</v>
      </c>
      <c r="J342" s="27" t="s">
        <v>1124</v>
      </c>
      <c r="K342" s="27">
        <v>1</v>
      </c>
      <c r="L342" s="31">
        <v>7</v>
      </c>
      <c r="M342" s="27" t="s">
        <v>1115</v>
      </c>
      <c r="N342" s="75">
        <f t="shared" si="10"/>
        <v>9</v>
      </c>
      <c r="O342" s="63">
        <f>IF($L$16-L342&lt;=0,$L$16-Table3[[#This Row],[Container finish time from URC (6" default)]]+52,$L$16-L342)</f>
        <v>13</v>
      </c>
      <c r="P342" s="76"/>
      <c r="Q342" s="73"/>
      <c r="R342" s="74"/>
      <c r="S342" s="66" t="s">
        <v>1115</v>
      </c>
    </row>
    <row r="343" spans="1:19" ht="19.5" customHeight="1" x14ac:dyDescent="0.3">
      <c r="A343" s="120"/>
      <c r="B343" s="110">
        <f>A343*Table3[[#This Row],[PPP]]</f>
        <v>0</v>
      </c>
      <c r="C343" s="47"/>
      <c r="D343" s="44">
        <v>49461</v>
      </c>
      <c r="E343" s="40" t="s">
        <v>984</v>
      </c>
      <c r="F343" s="40" t="s">
        <v>994</v>
      </c>
      <c r="G343" s="41" t="s">
        <v>966</v>
      </c>
      <c r="H343" s="31">
        <v>4</v>
      </c>
      <c r="I343" s="31">
        <v>3</v>
      </c>
      <c r="J343" s="27" t="s">
        <v>1124</v>
      </c>
      <c r="K343" s="28">
        <v>1</v>
      </c>
      <c r="L343" s="31">
        <v>7</v>
      </c>
      <c r="M343" s="27" t="s">
        <v>1115</v>
      </c>
      <c r="N343" s="75">
        <f t="shared" si="10"/>
        <v>9</v>
      </c>
      <c r="O343" s="63">
        <f>IF($L$16-L343&lt;=0,$L$16-Table3[[#This Row],[Container finish time from URC (6" default)]]+52,$L$16-L343)</f>
        <v>13</v>
      </c>
      <c r="P343" s="76"/>
      <c r="Q343" s="73"/>
      <c r="R343" s="74"/>
      <c r="S343" s="66" t="s">
        <v>1115</v>
      </c>
    </row>
    <row r="344" spans="1:19" ht="19.5" customHeight="1" x14ac:dyDescent="0.3">
      <c r="A344" s="120"/>
      <c r="B344" s="110">
        <f>A344*Table3[[#This Row],[PPP]]</f>
        <v>0</v>
      </c>
      <c r="C344" s="47"/>
      <c r="D344" s="44">
        <v>49435</v>
      </c>
      <c r="E344" s="40" t="s">
        <v>984</v>
      </c>
      <c r="F344" s="40" t="s">
        <v>994</v>
      </c>
      <c r="G344" s="41" t="s">
        <v>967</v>
      </c>
      <c r="H344" s="31">
        <v>4</v>
      </c>
      <c r="I344" s="31">
        <v>3</v>
      </c>
      <c r="J344" s="27" t="s">
        <v>1124</v>
      </c>
      <c r="K344" s="27">
        <v>1</v>
      </c>
      <c r="L344" s="31">
        <v>7</v>
      </c>
      <c r="M344" s="27" t="s">
        <v>1115</v>
      </c>
      <c r="N344" s="75">
        <f t="shared" si="10"/>
        <v>9</v>
      </c>
      <c r="O344" s="63">
        <f>IF($L$16-L344&lt;=0,$L$16-Table3[[#This Row],[Container finish time from URC (6" default)]]+52,$L$16-L344)</f>
        <v>13</v>
      </c>
      <c r="P344" s="76"/>
      <c r="Q344" s="73"/>
      <c r="R344" s="74"/>
      <c r="S344" s="66" t="s">
        <v>1115</v>
      </c>
    </row>
    <row r="345" spans="1:19" ht="19.5" customHeight="1" x14ac:dyDescent="0.3">
      <c r="A345" s="120"/>
      <c r="B345" s="110">
        <f>A345*Table3[[#This Row],[PPP]]</f>
        <v>0</v>
      </c>
      <c r="C345" s="47"/>
      <c r="D345" s="44">
        <v>49436</v>
      </c>
      <c r="E345" s="40" t="s">
        <v>984</v>
      </c>
      <c r="F345" s="40" t="s">
        <v>994</v>
      </c>
      <c r="G345" s="41" t="s">
        <v>968</v>
      </c>
      <c r="H345" s="31">
        <v>4</v>
      </c>
      <c r="I345" s="31">
        <v>3</v>
      </c>
      <c r="J345" s="27" t="s">
        <v>1124</v>
      </c>
      <c r="K345" s="28">
        <v>1</v>
      </c>
      <c r="L345" s="31">
        <v>7</v>
      </c>
      <c r="M345" s="27" t="s">
        <v>1115</v>
      </c>
      <c r="N345" s="75">
        <f t="shared" si="10"/>
        <v>9</v>
      </c>
      <c r="O345" s="63">
        <f>IF($L$16-L345&lt;=0,$L$16-Table3[[#This Row],[Container finish time from URC (6" default)]]+52,$L$16-L345)</f>
        <v>13</v>
      </c>
      <c r="P345" s="76"/>
      <c r="Q345" s="73"/>
      <c r="R345" s="74"/>
      <c r="S345" s="66" t="s">
        <v>1115</v>
      </c>
    </row>
    <row r="346" spans="1:19" ht="19.5" customHeight="1" x14ac:dyDescent="0.3">
      <c r="A346" s="120"/>
      <c r="B346" s="110">
        <f>A346*Table3[[#This Row],[PPP]]</f>
        <v>0</v>
      </c>
      <c r="C346" s="47"/>
      <c r="D346" s="44">
        <v>49438</v>
      </c>
      <c r="E346" s="40" t="s">
        <v>984</v>
      </c>
      <c r="F346" s="40" t="s">
        <v>994</v>
      </c>
      <c r="G346" s="41" t="s">
        <v>969</v>
      </c>
      <c r="H346" s="31">
        <v>4</v>
      </c>
      <c r="I346" s="31">
        <v>3</v>
      </c>
      <c r="J346" s="27" t="s">
        <v>1124</v>
      </c>
      <c r="K346" s="27">
        <v>1</v>
      </c>
      <c r="L346" s="31">
        <v>7</v>
      </c>
      <c r="M346" s="27" t="s">
        <v>1115</v>
      </c>
      <c r="N346" s="75">
        <f t="shared" si="10"/>
        <v>9</v>
      </c>
      <c r="O346" s="63">
        <f>IF($L$16-L346&lt;=0,$L$16-Table3[[#This Row],[Container finish time from URC (6" default)]]+52,$L$16-L346)</f>
        <v>13</v>
      </c>
      <c r="P346" s="76"/>
      <c r="Q346" s="73"/>
      <c r="R346" s="74"/>
      <c r="S346" s="66" t="s">
        <v>1115</v>
      </c>
    </row>
    <row r="347" spans="1:19" ht="19.5" customHeight="1" x14ac:dyDescent="0.3">
      <c r="A347" s="120"/>
      <c r="B347" s="110">
        <f>A347*Table3[[#This Row],[PPP]]</f>
        <v>0</v>
      </c>
      <c r="C347" s="47"/>
      <c r="D347" s="44">
        <v>49439</v>
      </c>
      <c r="E347" s="40" t="s">
        <v>984</v>
      </c>
      <c r="F347" s="40" t="s">
        <v>994</v>
      </c>
      <c r="G347" s="41" t="s">
        <v>970</v>
      </c>
      <c r="H347" s="31">
        <v>4</v>
      </c>
      <c r="I347" s="31">
        <v>3</v>
      </c>
      <c r="J347" s="27" t="s">
        <v>1124</v>
      </c>
      <c r="K347" s="28">
        <v>1</v>
      </c>
      <c r="L347" s="31">
        <v>7</v>
      </c>
      <c r="M347" s="27" t="s">
        <v>1115</v>
      </c>
      <c r="N347" s="75">
        <f t="shared" si="10"/>
        <v>9</v>
      </c>
      <c r="O347" s="63">
        <f>IF($L$16-L347&lt;=0,$L$16-Table3[[#This Row],[Container finish time from URC (6" default)]]+52,$L$16-L347)</f>
        <v>13</v>
      </c>
      <c r="P347" s="76"/>
      <c r="Q347" s="73"/>
      <c r="R347" s="74"/>
      <c r="S347" s="66" t="s">
        <v>1115</v>
      </c>
    </row>
    <row r="348" spans="1:19" ht="19.5" customHeight="1" x14ac:dyDescent="0.3">
      <c r="A348" s="120"/>
      <c r="B348" s="110">
        <f>A348*Table3[[#This Row],[PPP]]</f>
        <v>0</v>
      </c>
      <c r="C348" s="47"/>
      <c r="D348" s="44">
        <v>49197</v>
      </c>
      <c r="E348" s="40" t="s">
        <v>984</v>
      </c>
      <c r="F348" s="40" t="s">
        <v>994</v>
      </c>
      <c r="G348" s="41" t="s">
        <v>1100</v>
      </c>
      <c r="H348" s="31">
        <v>4</v>
      </c>
      <c r="I348" s="31">
        <v>3</v>
      </c>
      <c r="J348" s="27" t="s">
        <v>1124</v>
      </c>
      <c r="K348" s="27">
        <v>1</v>
      </c>
      <c r="L348" s="31">
        <v>7</v>
      </c>
      <c r="M348" s="27" t="s">
        <v>1115</v>
      </c>
      <c r="N348" s="75">
        <f t="shared" si="10"/>
        <v>9</v>
      </c>
      <c r="O348" s="63">
        <f>IF($L$16-L348&lt;=0,$L$16-Table3[[#This Row],[Container finish time from URC (6" default)]]+52,$L$16-L348)</f>
        <v>13</v>
      </c>
      <c r="P348" s="76"/>
      <c r="Q348" s="73"/>
      <c r="R348" s="74"/>
      <c r="S348" s="66" t="s">
        <v>1115</v>
      </c>
    </row>
    <row r="349" spans="1:19" ht="19.5" customHeight="1" x14ac:dyDescent="0.3">
      <c r="A349" s="120"/>
      <c r="B349" s="110">
        <f>A349*Table3[[#This Row],[PPP]]</f>
        <v>0</v>
      </c>
      <c r="C349" s="47"/>
      <c r="D349" s="44">
        <v>49462</v>
      </c>
      <c r="E349" s="40" t="s">
        <v>984</v>
      </c>
      <c r="F349" s="40" t="s">
        <v>994</v>
      </c>
      <c r="G349" s="41" t="s">
        <v>1101</v>
      </c>
      <c r="H349" s="31">
        <v>4</v>
      </c>
      <c r="I349" s="31">
        <v>3</v>
      </c>
      <c r="J349" s="27" t="s">
        <v>1124</v>
      </c>
      <c r="K349" s="28">
        <v>1</v>
      </c>
      <c r="L349" s="31">
        <v>7</v>
      </c>
      <c r="M349" s="27" t="s">
        <v>1115</v>
      </c>
      <c r="N349" s="75">
        <f t="shared" si="10"/>
        <v>9</v>
      </c>
      <c r="O349" s="63">
        <f>IF($L$16-L349&lt;=0,$L$16-Table3[[#This Row],[Container finish time from URC (6" default)]]+52,$L$16-L349)</f>
        <v>13</v>
      </c>
      <c r="P349" s="76"/>
      <c r="Q349" s="73"/>
      <c r="R349" s="74"/>
      <c r="S349" s="66" t="s">
        <v>1115</v>
      </c>
    </row>
    <row r="350" spans="1:19" ht="19.5" customHeight="1" x14ac:dyDescent="0.3">
      <c r="A350" s="120"/>
      <c r="B350" s="110">
        <f>A350*Table3[[#This Row],[PPP]]</f>
        <v>0</v>
      </c>
      <c r="C350" s="47"/>
      <c r="D350" s="44">
        <v>49356</v>
      </c>
      <c r="E350" s="40" t="s">
        <v>984</v>
      </c>
      <c r="F350" s="40" t="s">
        <v>994</v>
      </c>
      <c r="G350" s="41" t="s">
        <v>971</v>
      </c>
      <c r="H350" s="31">
        <v>4</v>
      </c>
      <c r="I350" s="31">
        <v>3</v>
      </c>
      <c r="J350" s="27" t="s">
        <v>1124</v>
      </c>
      <c r="K350" s="27">
        <v>1</v>
      </c>
      <c r="L350" s="31">
        <v>7</v>
      </c>
      <c r="M350" s="27" t="s">
        <v>1115</v>
      </c>
      <c r="N350" s="75">
        <f t="shared" si="10"/>
        <v>9</v>
      </c>
      <c r="O350" s="63">
        <f>IF($L$16-L350&lt;=0,$L$16-Table3[[#This Row],[Container finish time from URC (6" default)]]+52,$L$16-L350)</f>
        <v>13</v>
      </c>
      <c r="P350" s="76"/>
      <c r="Q350" s="73"/>
      <c r="R350" s="74"/>
      <c r="S350" s="66" t="s">
        <v>1115</v>
      </c>
    </row>
    <row r="351" spans="1:19" ht="19.5" customHeight="1" x14ac:dyDescent="0.3">
      <c r="A351" s="120"/>
      <c r="B351" s="110">
        <f>A351*Table3[[#This Row],[PPP]]</f>
        <v>0</v>
      </c>
      <c r="C351" s="47"/>
      <c r="D351" s="44">
        <v>48397</v>
      </c>
      <c r="E351" s="40" t="s">
        <v>984</v>
      </c>
      <c r="F351" s="40" t="s">
        <v>994</v>
      </c>
      <c r="G351" s="41" t="s">
        <v>1102</v>
      </c>
      <c r="H351" s="31">
        <v>4</v>
      </c>
      <c r="I351" s="31">
        <v>3</v>
      </c>
      <c r="J351" s="27" t="s">
        <v>1124</v>
      </c>
      <c r="K351" s="28">
        <v>1</v>
      </c>
      <c r="L351" s="31">
        <v>7</v>
      </c>
      <c r="M351" s="27" t="s">
        <v>1115</v>
      </c>
      <c r="N351" s="75">
        <f t="shared" si="10"/>
        <v>9</v>
      </c>
      <c r="O351" s="63">
        <f>IF($L$16-L351&lt;=0,$L$16-Table3[[#This Row],[Container finish time from URC (6" default)]]+52,$L$16-L351)</f>
        <v>13</v>
      </c>
      <c r="P351" s="76"/>
      <c r="Q351" s="73"/>
      <c r="R351" s="74"/>
      <c r="S351" s="66" t="s">
        <v>1115</v>
      </c>
    </row>
    <row r="352" spans="1:19" ht="19.5" customHeight="1" x14ac:dyDescent="0.3">
      <c r="A352" s="120"/>
      <c r="B352" s="110">
        <f>A352*Table3[[#This Row],[PPP]]</f>
        <v>0</v>
      </c>
      <c r="C352" s="47"/>
      <c r="D352" s="44">
        <v>49440</v>
      </c>
      <c r="E352" s="40" t="s">
        <v>984</v>
      </c>
      <c r="F352" s="40" t="s">
        <v>994</v>
      </c>
      <c r="G352" s="41" t="s">
        <v>972</v>
      </c>
      <c r="H352" s="31">
        <v>4</v>
      </c>
      <c r="I352" s="31">
        <v>3</v>
      </c>
      <c r="J352" s="27" t="s">
        <v>1124</v>
      </c>
      <c r="K352" s="27">
        <v>1</v>
      </c>
      <c r="L352" s="31">
        <v>7</v>
      </c>
      <c r="M352" s="27" t="s">
        <v>1115</v>
      </c>
      <c r="N352" s="75">
        <f t="shared" si="10"/>
        <v>9</v>
      </c>
      <c r="O352" s="63">
        <f>IF($L$16-L352&lt;=0,$L$16-Table3[[#This Row],[Container finish time from URC (6" default)]]+52,$L$16-L352)</f>
        <v>13</v>
      </c>
      <c r="P352" s="76"/>
      <c r="Q352" s="73"/>
      <c r="R352" s="74"/>
      <c r="S352" s="66" t="s">
        <v>1115</v>
      </c>
    </row>
    <row r="353" spans="1:19" ht="19.5" customHeight="1" x14ac:dyDescent="0.3">
      <c r="A353" s="120"/>
      <c r="B353" s="110">
        <f>A353*Table3[[#This Row],[PPP]]</f>
        <v>0</v>
      </c>
      <c r="C353" s="47"/>
      <c r="D353" s="44">
        <v>49463</v>
      </c>
      <c r="E353" s="40" t="s">
        <v>984</v>
      </c>
      <c r="F353" s="40" t="s">
        <v>994</v>
      </c>
      <c r="G353" s="41" t="s">
        <v>1103</v>
      </c>
      <c r="H353" s="31">
        <v>4</v>
      </c>
      <c r="I353" s="31">
        <v>3</v>
      </c>
      <c r="J353" s="27" t="s">
        <v>1124</v>
      </c>
      <c r="K353" s="28">
        <v>1</v>
      </c>
      <c r="L353" s="31">
        <v>7</v>
      </c>
      <c r="M353" s="27" t="s">
        <v>1115</v>
      </c>
      <c r="N353" s="75">
        <f t="shared" si="10"/>
        <v>9</v>
      </c>
      <c r="O353" s="63">
        <f>IF($L$16-L353&lt;=0,$L$16-Table3[[#This Row],[Container finish time from URC (6" default)]]+52,$L$16-L353)</f>
        <v>13</v>
      </c>
      <c r="P353" s="76"/>
      <c r="Q353" s="73"/>
      <c r="R353" s="74"/>
      <c r="S353" s="66" t="s">
        <v>1115</v>
      </c>
    </row>
    <row r="354" spans="1:19" ht="19.5" customHeight="1" x14ac:dyDescent="0.3">
      <c r="A354" s="120"/>
      <c r="B354" s="110">
        <f>A354*Table3[[#This Row],[PPP]]</f>
        <v>0</v>
      </c>
      <c r="C354" s="47"/>
      <c r="D354" s="44">
        <v>44826</v>
      </c>
      <c r="E354" s="40" t="s">
        <v>984</v>
      </c>
      <c r="F354" s="40" t="s">
        <v>994</v>
      </c>
      <c r="G354" s="41" t="s">
        <v>1104</v>
      </c>
      <c r="H354" s="31">
        <v>4</v>
      </c>
      <c r="I354" s="31">
        <v>3</v>
      </c>
      <c r="J354" s="27" t="s">
        <v>1124</v>
      </c>
      <c r="K354" s="27">
        <v>1</v>
      </c>
      <c r="L354" s="31">
        <v>7</v>
      </c>
      <c r="M354" s="27" t="s">
        <v>1115</v>
      </c>
      <c r="N354" s="75">
        <f t="shared" si="10"/>
        <v>9</v>
      </c>
      <c r="O354" s="63">
        <f>IF($L$16-L354&lt;=0,$L$16-Table3[[#This Row],[Container finish time from URC (6" default)]]+52,$L$16-L354)</f>
        <v>13</v>
      </c>
      <c r="P354" s="76"/>
      <c r="Q354" s="73"/>
      <c r="R354" s="74"/>
      <c r="S354" s="66" t="s">
        <v>1115</v>
      </c>
    </row>
    <row r="355" spans="1:19" ht="19.5" customHeight="1" x14ac:dyDescent="0.3">
      <c r="A355" s="120"/>
      <c r="B355" s="110">
        <f>A355*Table3[[#This Row],[PPP]]</f>
        <v>0</v>
      </c>
      <c r="C355" s="47"/>
      <c r="D355" s="44">
        <v>48783</v>
      </c>
      <c r="E355" s="40" t="s">
        <v>984</v>
      </c>
      <c r="F355" s="40" t="s">
        <v>994</v>
      </c>
      <c r="G355" s="41" t="s">
        <v>1105</v>
      </c>
      <c r="H355" s="31">
        <v>4</v>
      </c>
      <c r="I355" s="31">
        <v>3</v>
      </c>
      <c r="J355" s="27" t="s">
        <v>1124</v>
      </c>
      <c r="K355" s="28">
        <v>1</v>
      </c>
      <c r="L355" s="31">
        <v>7</v>
      </c>
      <c r="M355" s="27" t="s">
        <v>1115</v>
      </c>
      <c r="N355" s="75">
        <f t="shared" si="10"/>
        <v>9</v>
      </c>
      <c r="O355" s="63">
        <f>IF($L$16-L355&lt;=0,$L$16-Table3[[#This Row],[Container finish time from URC (6" default)]]+52,$L$16-L355)</f>
        <v>13</v>
      </c>
      <c r="P355" s="76"/>
      <c r="Q355" s="73"/>
      <c r="R355" s="74"/>
      <c r="S355" s="66" t="s">
        <v>1115</v>
      </c>
    </row>
    <row r="356" spans="1:19" ht="19.5" customHeight="1" x14ac:dyDescent="0.3">
      <c r="A356" s="120"/>
      <c r="B356" s="110">
        <f>A356*Table3[[#This Row],[PPP]]</f>
        <v>0</v>
      </c>
      <c r="C356" s="47"/>
      <c r="D356" s="44">
        <v>48634</v>
      </c>
      <c r="E356" s="40" t="s">
        <v>984</v>
      </c>
      <c r="F356" s="40" t="s">
        <v>994</v>
      </c>
      <c r="G356" s="41" t="s">
        <v>1106</v>
      </c>
      <c r="H356" s="31">
        <v>4</v>
      </c>
      <c r="I356" s="31">
        <v>3</v>
      </c>
      <c r="J356" s="27" t="s">
        <v>1124</v>
      </c>
      <c r="K356" s="27">
        <v>1</v>
      </c>
      <c r="L356" s="31">
        <v>7</v>
      </c>
      <c r="M356" s="27" t="s">
        <v>1115</v>
      </c>
      <c r="N356" s="75">
        <f t="shared" si="10"/>
        <v>9</v>
      </c>
      <c r="O356" s="63">
        <f>IF($L$16-L356&lt;=0,$L$16-Table3[[#This Row],[Container finish time from URC (6" default)]]+52,$L$16-L356)</f>
        <v>13</v>
      </c>
      <c r="P356" s="76"/>
      <c r="Q356" s="73"/>
      <c r="R356" s="74"/>
      <c r="S356" s="66" t="s">
        <v>1115</v>
      </c>
    </row>
    <row r="357" spans="1:19" ht="19.5" customHeight="1" x14ac:dyDescent="0.3">
      <c r="A357" s="120"/>
      <c r="B357" s="110">
        <f>A357*Table3[[#This Row],[PPP]]</f>
        <v>0</v>
      </c>
      <c r="C357" s="47"/>
      <c r="D357" s="44">
        <v>49441</v>
      </c>
      <c r="E357" s="40" t="s">
        <v>984</v>
      </c>
      <c r="F357" s="40" t="s">
        <v>994</v>
      </c>
      <c r="G357" s="41" t="s">
        <v>1107</v>
      </c>
      <c r="H357" s="31">
        <v>4</v>
      </c>
      <c r="I357" s="31">
        <v>3</v>
      </c>
      <c r="J357" s="27" t="s">
        <v>1124</v>
      </c>
      <c r="K357" s="28">
        <v>1</v>
      </c>
      <c r="L357" s="31">
        <v>7</v>
      </c>
      <c r="M357" s="27" t="s">
        <v>1115</v>
      </c>
      <c r="N357" s="75">
        <f t="shared" si="10"/>
        <v>9</v>
      </c>
      <c r="O357" s="63">
        <f>IF($L$16-L357&lt;=0,$L$16-Table3[[#This Row],[Container finish time from URC (6" default)]]+52,$L$16-L357)</f>
        <v>13</v>
      </c>
      <c r="P357" s="76"/>
      <c r="Q357" s="73"/>
      <c r="R357" s="74"/>
      <c r="S357" s="66" t="s">
        <v>1115</v>
      </c>
    </row>
    <row r="358" spans="1:19" ht="19.5" customHeight="1" x14ac:dyDescent="0.3">
      <c r="A358" s="120"/>
      <c r="B358" s="110">
        <f>A358*Table3[[#This Row],[PPP]]</f>
        <v>0</v>
      </c>
      <c r="C358" s="47"/>
      <c r="D358" s="44">
        <v>49442</v>
      </c>
      <c r="E358" s="40" t="s">
        <v>984</v>
      </c>
      <c r="F358" s="40" t="s">
        <v>994</v>
      </c>
      <c r="G358" s="41" t="s">
        <v>1108</v>
      </c>
      <c r="H358" s="31">
        <v>4</v>
      </c>
      <c r="I358" s="31">
        <v>3</v>
      </c>
      <c r="J358" s="27" t="s">
        <v>1124</v>
      </c>
      <c r="K358" s="27">
        <v>1</v>
      </c>
      <c r="L358" s="31">
        <v>7</v>
      </c>
      <c r="M358" s="27" t="s">
        <v>1115</v>
      </c>
      <c r="N358" s="75">
        <f t="shared" si="10"/>
        <v>9</v>
      </c>
      <c r="O358" s="63">
        <f>IF($L$16-L358&lt;=0,$L$16-Table3[[#This Row],[Container finish time from URC (6" default)]]+52,$L$16-L358)</f>
        <v>13</v>
      </c>
      <c r="P358" s="76"/>
      <c r="Q358" s="73"/>
      <c r="R358" s="74"/>
      <c r="S358" s="66" t="s">
        <v>1115</v>
      </c>
    </row>
    <row r="359" spans="1:19" ht="19.5" customHeight="1" x14ac:dyDescent="0.3">
      <c r="A359" s="120"/>
      <c r="B359" s="110">
        <f>A359*Table3[[#This Row],[PPP]]</f>
        <v>0</v>
      </c>
      <c r="C359" s="47"/>
      <c r="D359" s="44">
        <v>44461</v>
      </c>
      <c r="E359" s="40" t="s">
        <v>984</v>
      </c>
      <c r="F359" s="40" t="s">
        <v>994</v>
      </c>
      <c r="G359" s="41" t="s">
        <v>973</v>
      </c>
      <c r="H359" s="31">
        <v>4</v>
      </c>
      <c r="I359" s="31">
        <v>3</v>
      </c>
      <c r="J359" s="27" t="s">
        <v>1124</v>
      </c>
      <c r="K359" s="28">
        <v>1</v>
      </c>
      <c r="L359" s="31">
        <v>7</v>
      </c>
      <c r="M359" s="27" t="s">
        <v>1115</v>
      </c>
      <c r="N359" s="75">
        <f t="shared" si="10"/>
        <v>9</v>
      </c>
      <c r="O359" s="63">
        <f>IF($L$16-L359&lt;=0,$L$16-Table3[[#This Row],[Container finish time from URC (6" default)]]+52,$L$16-L359)</f>
        <v>13</v>
      </c>
      <c r="P359" s="76"/>
      <c r="Q359" s="73"/>
      <c r="R359" s="74"/>
      <c r="S359" s="66" t="s">
        <v>1115</v>
      </c>
    </row>
    <row r="360" spans="1:19" ht="19.5" customHeight="1" x14ac:dyDescent="0.3">
      <c r="A360" s="120"/>
      <c r="B360" s="110">
        <f>A360*Table3[[#This Row],[PPP]]</f>
        <v>0</v>
      </c>
      <c r="C360" s="47"/>
      <c r="D360" s="44">
        <v>49443</v>
      </c>
      <c r="E360" s="40" t="s">
        <v>984</v>
      </c>
      <c r="F360" s="40" t="s">
        <v>994</v>
      </c>
      <c r="G360" s="41" t="s">
        <v>974</v>
      </c>
      <c r="H360" s="31">
        <v>4</v>
      </c>
      <c r="I360" s="31">
        <v>3</v>
      </c>
      <c r="J360" s="27" t="s">
        <v>1124</v>
      </c>
      <c r="K360" s="27">
        <v>1</v>
      </c>
      <c r="L360" s="31">
        <v>7</v>
      </c>
      <c r="M360" s="27" t="s">
        <v>1115</v>
      </c>
      <c r="N360" s="75">
        <f t="shared" si="10"/>
        <v>9</v>
      </c>
      <c r="O360" s="63">
        <f>IF($L$16-L360&lt;=0,$L$16-Table3[[#This Row],[Container finish time from URC (6" default)]]+52,$L$16-L360)</f>
        <v>13</v>
      </c>
      <c r="P360" s="76"/>
      <c r="Q360" s="73"/>
      <c r="R360" s="74"/>
      <c r="S360" s="66" t="s">
        <v>1115</v>
      </c>
    </row>
    <row r="361" spans="1:19" ht="19.5" customHeight="1" x14ac:dyDescent="0.3">
      <c r="A361" s="120"/>
      <c r="B361" s="110">
        <f>A361*Table3[[#This Row],[PPP]]</f>
        <v>0</v>
      </c>
      <c r="C361" s="47"/>
      <c r="D361" s="44">
        <v>49444</v>
      </c>
      <c r="E361" s="40" t="s">
        <v>984</v>
      </c>
      <c r="F361" s="40" t="s">
        <v>994</v>
      </c>
      <c r="G361" s="41" t="s">
        <v>975</v>
      </c>
      <c r="H361" s="31">
        <v>4</v>
      </c>
      <c r="I361" s="31">
        <v>3</v>
      </c>
      <c r="J361" s="27" t="s">
        <v>1124</v>
      </c>
      <c r="K361" s="28">
        <v>1</v>
      </c>
      <c r="L361" s="31">
        <v>7</v>
      </c>
      <c r="M361" s="27" t="s">
        <v>1115</v>
      </c>
      <c r="N361" s="75">
        <f t="shared" si="10"/>
        <v>9</v>
      </c>
      <c r="O361" s="63">
        <f>IF($L$16-L361&lt;=0,$L$16-Table3[[#This Row],[Container finish time from URC (6" default)]]+52,$L$16-L361)</f>
        <v>13</v>
      </c>
      <c r="P361" s="76"/>
      <c r="Q361" s="73"/>
      <c r="R361" s="74"/>
      <c r="S361" s="66" t="s">
        <v>1115</v>
      </c>
    </row>
    <row r="362" spans="1:19" ht="19.5" customHeight="1" x14ac:dyDescent="0.3">
      <c r="A362" s="120"/>
      <c r="B362" s="110">
        <f>A362*Table3[[#This Row],[PPP]]</f>
        <v>0</v>
      </c>
      <c r="C362" s="47"/>
      <c r="D362" s="44">
        <v>49445</v>
      </c>
      <c r="E362" s="40" t="s">
        <v>984</v>
      </c>
      <c r="F362" s="40" t="s">
        <v>994</v>
      </c>
      <c r="G362" s="41" t="s">
        <v>976</v>
      </c>
      <c r="H362" s="31">
        <v>4</v>
      </c>
      <c r="I362" s="31">
        <v>3</v>
      </c>
      <c r="J362" s="27" t="s">
        <v>1124</v>
      </c>
      <c r="K362" s="27">
        <v>1</v>
      </c>
      <c r="L362" s="31">
        <v>7</v>
      </c>
      <c r="M362" s="27" t="s">
        <v>1115</v>
      </c>
      <c r="N362" s="75">
        <f t="shared" si="10"/>
        <v>9</v>
      </c>
      <c r="O362" s="63">
        <f>IF($L$16-L362&lt;=0,$L$16-Table3[[#This Row],[Container finish time from URC (6" default)]]+52,$L$16-L362)</f>
        <v>13</v>
      </c>
      <c r="P362" s="76"/>
      <c r="Q362" s="73"/>
      <c r="R362" s="74"/>
      <c r="S362" s="66" t="s">
        <v>1115</v>
      </c>
    </row>
    <row r="363" spans="1:19" ht="19.5" customHeight="1" x14ac:dyDescent="0.3">
      <c r="A363" s="120"/>
      <c r="B363" s="110">
        <f>A363*Table3[[#This Row],[PPP]]</f>
        <v>0</v>
      </c>
      <c r="C363" s="47"/>
      <c r="D363" s="44">
        <v>49446</v>
      </c>
      <c r="E363" s="40" t="s">
        <v>984</v>
      </c>
      <c r="F363" s="40" t="s">
        <v>994</v>
      </c>
      <c r="G363" s="41" t="s">
        <v>977</v>
      </c>
      <c r="H363" s="31">
        <v>4</v>
      </c>
      <c r="I363" s="31">
        <v>3</v>
      </c>
      <c r="J363" s="27" t="s">
        <v>1124</v>
      </c>
      <c r="K363" s="28">
        <v>1</v>
      </c>
      <c r="L363" s="31">
        <v>7</v>
      </c>
      <c r="M363" s="27" t="s">
        <v>1115</v>
      </c>
      <c r="N363" s="75">
        <f t="shared" si="10"/>
        <v>9</v>
      </c>
      <c r="O363" s="63">
        <f>IF($L$16-L363&lt;=0,$L$16-Table3[[#This Row],[Container finish time from URC (6" default)]]+52,$L$16-L363)</f>
        <v>13</v>
      </c>
      <c r="P363" s="76"/>
      <c r="Q363" s="73"/>
      <c r="R363" s="74"/>
      <c r="S363" s="66" t="s">
        <v>1115</v>
      </c>
    </row>
    <row r="364" spans="1:19" ht="19.5" customHeight="1" x14ac:dyDescent="0.3">
      <c r="A364" s="120"/>
      <c r="B364" s="110">
        <f>A364*Table3[[#This Row],[PPP]]</f>
        <v>0</v>
      </c>
      <c r="C364" s="47"/>
      <c r="D364" s="44">
        <v>49447</v>
      </c>
      <c r="E364" s="40" t="s">
        <v>984</v>
      </c>
      <c r="F364" s="40" t="s">
        <v>994</v>
      </c>
      <c r="G364" s="41" t="s">
        <v>1070</v>
      </c>
      <c r="H364" s="31">
        <v>4</v>
      </c>
      <c r="I364" s="31">
        <v>3</v>
      </c>
      <c r="J364" s="27" t="s">
        <v>1124</v>
      </c>
      <c r="K364" s="27">
        <v>1</v>
      </c>
      <c r="L364" s="31">
        <v>7</v>
      </c>
      <c r="M364" s="27" t="s">
        <v>1115</v>
      </c>
      <c r="N364" s="75">
        <f t="shared" si="10"/>
        <v>9</v>
      </c>
      <c r="O364" s="63">
        <f>IF($L$16-L364&lt;=0,$L$16-Table3[[#This Row],[Container finish time from URC (6" default)]]+52,$L$16-L364)</f>
        <v>13</v>
      </c>
      <c r="P364" s="76"/>
      <c r="Q364" s="73"/>
      <c r="R364" s="74"/>
      <c r="S364" s="66" t="s">
        <v>1115</v>
      </c>
    </row>
    <row r="365" spans="1:19" ht="19.5" customHeight="1" x14ac:dyDescent="0.3">
      <c r="A365" s="120"/>
      <c r="B365" s="110">
        <f>A365*Table3[[#This Row],[PPP]]</f>
        <v>0</v>
      </c>
      <c r="C365" s="48" t="s">
        <v>1000</v>
      </c>
      <c r="D365" s="45">
        <v>10747</v>
      </c>
      <c r="E365" s="40" t="s">
        <v>984</v>
      </c>
      <c r="F365" s="40" t="s">
        <v>994</v>
      </c>
      <c r="G365" s="41" t="s">
        <v>1071</v>
      </c>
      <c r="H365" s="27">
        <v>4</v>
      </c>
      <c r="I365" s="27">
        <v>3</v>
      </c>
      <c r="J365" s="27" t="s">
        <v>1124</v>
      </c>
      <c r="K365" s="28">
        <v>1</v>
      </c>
      <c r="L365" s="27">
        <v>7</v>
      </c>
      <c r="M365" s="27" t="s">
        <v>1115</v>
      </c>
      <c r="N365" s="67">
        <f t="shared" si="10"/>
        <v>9</v>
      </c>
      <c r="O365" s="68">
        <f>IF($L$16-L365&lt;=0,$L$16-Table3[[#This Row],[Container finish time from URC (6" default)]]+52,$L$16-L365)</f>
        <v>13</v>
      </c>
      <c r="P365" s="76"/>
      <c r="Q365" s="73"/>
      <c r="R365" s="74"/>
      <c r="S365" s="66" t="s">
        <v>1115</v>
      </c>
    </row>
    <row r="366" spans="1:19" ht="19.5" customHeight="1" x14ac:dyDescent="0.3">
      <c r="A366" s="120"/>
      <c r="B366" s="110">
        <f>A366*Table3[[#This Row],[PPP]]</f>
        <v>0</v>
      </c>
      <c r="C366" s="47"/>
      <c r="D366" s="44">
        <v>49464</v>
      </c>
      <c r="E366" s="40" t="s">
        <v>984</v>
      </c>
      <c r="F366" s="40" t="s">
        <v>994</v>
      </c>
      <c r="G366" s="41" t="s">
        <v>978</v>
      </c>
      <c r="H366" s="31">
        <v>4</v>
      </c>
      <c r="I366" s="31">
        <v>3</v>
      </c>
      <c r="J366" s="27" t="s">
        <v>1124</v>
      </c>
      <c r="K366" s="27">
        <v>1</v>
      </c>
      <c r="L366" s="31">
        <v>7</v>
      </c>
      <c r="M366" s="27" t="s">
        <v>1115</v>
      </c>
      <c r="N366" s="75">
        <f t="shared" si="10"/>
        <v>9</v>
      </c>
      <c r="O366" s="63">
        <f>IF($L$16-L366&lt;=0,$L$16-Table3[[#This Row],[Container finish time from URC (6" default)]]+52,$L$16-L366)</f>
        <v>13</v>
      </c>
      <c r="P366" s="76"/>
      <c r="Q366" s="73"/>
      <c r="R366" s="74"/>
      <c r="S366" s="66" t="s">
        <v>1115</v>
      </c>
    </row>
    <row r="367" spans="1:19" ht="19.5" customHeight="1" x14ac:dyDescent="0.3">
      <c r="A367" s="120"/>
      <c r="B367" s="110">
        <f>A367*Table3[[#This Row],[PPP]]</f>
        <v>0</v>
      </c>
      <c r="C367" s="47"/>
      <c r="D367" s="44">
        <v>49448</v>
      </c>
      <c r="E367" s="40" t="s">
        <v>984</v>
      </c>
      <c r="F367" s="40" t="s">
        <v>994</v>
      </c>
      <c r="G367" s="41" t="s">
        <v>1109</v>
      </c>
      <c r="H367" s="31">
        <v>4</v>
      </c>
      <c r="I367" s="31">
        <v>3</v>
      </c>
      <c r="J367" s="27" t="s">
        <v>1124</v>
      </c>
      <c r="K367" s="28">
        <v>1</v>
      </c>
      <c r="L367" s="31">
        <v>7</v>
      </c>
      <c r="M367" s="27" t="s">
        <v>1115</v>
      </c>
      <c r="N367" s="75">
        <f t="shared" si="10"/>
        <v>9</v>
      </c>
      <c r="O367" s="63">
        <f>IF($L$16-L367&lt;=0,$L$16-Table3[[#This Row],[Container finish time from URC (6" default)]]+52,$L$16-L367)</f>
        <v>13</v>
      </c>
      <c r="P367" s="76"/>
      <c r="Q367" s="73"/>
      <c r="R367" s="74"/>
      <c r="S367" s="66" t="s">
        <v>1115</v>
      </c>
    </row>
    <row r="368" spans="1:19" ht="19.5" customHeight="1" x14ac:dyDescent="0.3">
      <c r="A368" s="120"/>
      <c r="B368" s="110">
        <f>A368*Table3[[#This Row],[PPP]]</f>
        <v>0</v>
      </c>
      <c r="C368" s="47"/>
      <c r="D368" s="44">
        <v>49449</v>
      </c>
      <c r="E368" s="40" t="s">
        <v>984</v>
      </c>
      <c r="F368" s="40" t="s">
        <v>994</v>
      </c>
      <c r="G368" s="41" t="s">
        <v>1110</v>
      </c>
      <c r="H368" s="31">
        <v>4</v>
      </c>
      <c r="I368" s="31">
        <v>3</v>
      </c>
      <c r="J368" s="27" t="s">
        <v>1124</v>
      </c>
      <c r="K368" s="27">
        <v>1</v>
      </c>
      <c r="L368" s="31">
        <v>7</v>
      </c>
      <c r="M368" s="27" t="s">
        <v>1115</v>
      </c>
      <c r="N368" s="75">
        <f t="shared" si="10"/>
        <v>9</v>
      </c>
      <c r="O368" s="63">
        <f>IF($L$16-L368&lt;=0,$L$16-Table3[[#This Row],[Container finish time from URC (6" default)]]+52,$L$16-L368)</f>
        <v>13</v>
      </c>
      <c r="P368" s="76"/>
      <c r="Q368" s="73"/>
      <c r="R368" s="74"/>
      <c r="S368" s="66" t="s">
        <v>1115</v>
      </c>
    </row>
    <row r="369" spans="1:19" ht="19.5" customHeight="1" x14ac:dyDescent="0.3">
      <c r="A369" s="120"/>
      <c r="B369" s="110">
        <f>A369*Table3[[#This Row],[PPP]]</f>
        <v>0</v>
      </c>
      <c r="C369" s="47"/>
      <c r="D369" s="44">
        <v>49450</v>
      </c>
      <c r="E369" s="40" t="s">
        <v>984</v>
      </c>
      <c r="F369" s="40" t="s">
        <v>994</v>
      </c>
      <c r="G369" s="41" t="s">
        <v>979</v>
      </c>
      <c r="H369" s="31">
        <v>4</v>
      </c>
      <c r="I369" s="31">
        <v>3</v>
      </c>
      <c r="J369" s="27" t="s">
        <v>1124</v>
      </c>
      <c r="K369" s="28">
        <v>1</v>
      </c>
      <c r="L369" s="31">
        <v>7</v>
      </c>
      <c r="M369" s="27" t="s">
        <v>1115</v>
      </c>
      <c r="N369" s="75">
        <f t="shared" si="10"/>
        <v>9</v>
      </c>
      <c r="O369" s="63">
        <f>IF($L$16-L369&lt;=0,$L$16-Table3[[#This Row],[Container finish time from URC (6" default)]]+52,$L$16-L369)</f>
        <v>13</v>
      </c>
      <c r="P369" s="76"/>
      <c r="Q369" s="73"/>
      <c r="R369" s="74"/>
      <c r="S369" s="66" t="s">
        <v>1115</v>
      </c>
    </row>
    <row r="370" spans="1:19" ht="19.5" customHeight="1" x14ac:dyDescent="0.3">
      <c r="A370" s="120"/>
      <c r="B370" s="110">
        <f>A370*Table3[[#This Row],[PPP]]</f>
        <v>0</v>
      </c>
      <c r="C370" s="47"/>
      <c r="D370" s="44">
        <v>44292</v>
      </c>
      <c r="E370" s="40" t="s">
        <v>984</v>
      </c>
      <c r="F370" s="40" t="s">
        <v>994</v>
      </c>
      <c r="G370" s="41" t="s">
        <v>980</v>
      </c>
      <c r="H370" s="31">
        <v>4</v>
      </c>
      <c r="I370" s="31">
        <v>3</v>
      </c>
      <c r="J370" s="27" t="s">
        <v>1124</v>
      </c>
      <c r="K370" s="27">
        <v>1</v>
      </c>
      <c r="L370" s="31">
        <v>7</v>
      </c>
      <c r="M370" s="27" t="s">
        <v>1115</v>
      </c>
      <c r="N370" s="75">
        <f t="shared" si="10"/>
        <v>9</v>
      </c>
      <c r="O370" s="63">
        <f>IF($L$16-L370&lt;=0,$L$16-Table3[[#This Row],[Container finish time from URC (6" default)]]+52,$L$16-L370)</f>
        <v>13</v>
      </c>
      <c r="P370" s="76"/>
      <c r="Q370" s="73"/>
      <c r="R370" s="74"/>
      <c r="S370" s="66" t="s">
        <v>1115</v>
      </c>
    </row>
    <row r="371" spans="1:19" ht="19.5" customHeight="1" x14ac:dyDescent="0.3">
      <c r="A371" s="120"/>
      <c r="B371" s="110">
        <f>A371*Table3[[#This Row],[PPP]]</f>
        <v>0</v>
      </c>
      <c r="C371" s="47"/>
      <c r="D371" s="44">
        <v>49385</v>
      </c>
      <c r="E371" s="40" t="s">
        <v>984</v>
      </c>
      <c r="F371" s="40" t="s">
        <v>994</v>
      </c>
      <c r="G371" s="41" t="s">
        <v>981</v>
      </c>
      <c r="H371" s="31">
        <v>4</v>
      </c>
      <c r="I371" s="31">
        <v>3</v>
      </c>
      <c r="J371" s="27" t="s">
        <v>1124</v>
      </c>
      <c r="K371" s="28">
        <v>1</v>
      </c>
      <c r="L371" s="31">
        <v>7</v>
      </c>
      <c r="M371" s="27" t="s">
        <v>1115</v>
      </c>
      <c r="N371" s="75">
        <f t="shared" ref="N371:N434" si="11">IF($L$16-L371-H371&lt;=0,$L$16-L371-H371+52,$L$16-L371-H371)</f>
        <v>9</v>
      </c>
      <c r="O371" s="63">
        <f>IF($L$16-L371&lt;=0,$L$16-Table3[[#This Row],[Container finish time from URC (6" default)]]+52,$L$16-L371)</f>
        <v>13</v>
      </c>
      <c r="P371" s="76"/>
      <c r="Q371" s="73"/>
      <c r="R371" s="74"/>
      <c r="S371" s="66" t="s">
        <v>1115</v>
      </c>
    </row>
    <row r="372" spans="1:19" ht="19.5" customHeight="1" x14ac:dyDescent="0.3">
      <c r="A372" s="120"/>
      <c r="B372" s="110">
        <f>A372*Table3[[#This Row],[PPP]]</f>
        <v>0</v>
      </c>
      <c r="C372" s="47"/>
      <c r="D372" s="44">
        <v>49451</v>
      </c>
      <c r="E372" s="40" t="s">
        <v>984</v>
      </c>
      <c r="F372" s="40" t="s">
        <v>994</v>
      </c>
      <c r="G372" s="41" t="s">
        <v>1111</v>
      </c>
      <c r="H372" s="31">
        <v>4</v>
      </c>
      <c r="I372" s="31">
        <v>3</v>
      </c>
      <c r="J372" s="27" t="s">
        <v>1124</v>
      </c>
      <c r="K372" s="27">
        <v>1</v>
      </c>
      <c r="L372" s="31">
        <v>7</v>
      </c>
      <c r="M372" s="27" t="s">
        <v>1115</v>
      </c>
      <c r="N372" s="75">
        <f t="shared" si="11"/>
        <v>9</v>
      </c>
      <c r="O372" s="63">
        <f>IF($L$16-L372&lt;=0,$L$16-Table3[[#This Row],[Container finish time from URC (6" default)]]+52,$L$16-L372)</f>
        <v>13</v>
      </c>
      <c r="P372" s="76"/>
      <c r="Q372" s="73"/>
      <c r="R372" s="74"/>
      <c r="S372" s="66" t="s">
        <v>1115</v>
      </c>
    </row>
    <row r="373" spans="1:19" ht="19.5" customHeight="1" x14ac:dyDescent="0.3">
      <c r="A373" s="120"/>
      <c r="B373" s="110">
        <f>A373*Table3[[#This Row],[PPP]]</f>
        <v>0</v>
      </c>
      <c r="C373" s="47"/>
      <c r="D373" s="44">
        <v>49351</v>
      </c>
      <c r="E373" s="40" t="s">
        <v>984</v>
      </c>
      <c r="F373" s="40" t="s">
        <v>994</v>
      </c>
      <c r="G373" s="41" t="s">
        <v>1112</v>
      </c>
      <c r="H373" s="31">
        <v>4</v>
      </c>
      <c r="I373" s="31">
        <v>3</v>
      </c>
      <c r="J373" s="27" t="s">
        <v>1124</v>
      </c>
      <c r="K373" s="28">
        <v>1</v>
      </c>
      <c r="L373" s="31">
        <v>7</v>
      </c>
      <c r="M373" s="27" t="s">
        <v>1115</v>
      </c>
      <c r="N373" s="75">
        <f t="shared" si="11"/>
        <v>9</v>
      </c>
      <c r="O373" s="63">
        <f>IF($L$16-L373&lt;=0,$L$16-Table3[[#This Row],[Container finish time from URC (6" default)]]+52,$L$16-L373)</f>
        <v>13</v>
      </c>
      <c r="P373" s="76"/>
      <c r="Q373" s="73"/>
      <c r="R373" s="74"/>
      <c r="S373" s="66" t="s">
        <v>1115</v>
      </c>
    </row>
    <row r="374" spans="1:19" ht="19.5" customHeight="1" x14ac:dyDescent="0.3">
      <c r="A374" s="120"/>
      <c r="B374" s="110">
        <f>A374*Table3[[#This Row],[PPP]]</f>
        <v>0</v>
      </c>
      <c r="C374" s="47"/>
      <c r="D374" s="44">
        <v>49465</v>
      </c>
      <c r="E374" s="40" t="s">
        <v>984</v>
      </c>
      <c r="F374" s="40" t="s">
        <v>995</v>
      </c>
      <c r="G374" s="41" t="s">
        <v>982</v>
      </c>
      <c r="H374" s="31">
        <v>4</v>
      </c>
      <c r="I374" s="31">
        <v>3</v>
      </c>
      <c r="J374" s="27" t="s">
        <v>1124</v>
      </c>
      <c r="K374" s="27">
        <v>1</v>
      </c>
      <c r="L374" s="31">
        <v>7</v>
      </c>
      <c r="M374" s="27" t="s">
        <v>1115</v>
      </c>
      <c r="N374" s="75">
        <f t="shared" si="11"/>
        <v>9</v>
      </c>
      <c r="O374" s="63">
        <f>IF($L$16-L374&lt;=0,$L$16-Table3[[#This Row],[Container finish time from URC (6" default)]]+52,$L$16-L374)</f>
        <v>13</v>
      </c>
      <c r="P374" s="76"/>
      <c r="Q374" s="73"/>
      <c r="R374" s="74"/>
      <c r="S374" s="66" t="s">
        <v>1115</v>
      </c>
    </row>
    <row r="375" spans="1:19" ht="19.5" customHeight="1" x14ac:dyDescent="0.3">
      <c r="A375" s="120"/>
      <c r="B375" s="110">
        <f>A375*Table3[[#This Row],[PPP]]</f>
        <v>0</v>
      </c>
      <c r="C375" s="47"/>
      <c r="D375" s="44">
        <v>49466</v>
      </c>
      <c r="E375" s="40" t="s">
        <v>984</v>
      </c>
      <c r="F375" s="40" t="s">
        <v>995</v>
      </c>
      <c r="G375" s="41" t="s">
        <v>983</v>
      </c>
      <c r="H375" s="31">
        <v>4</v>
      </c>
      <c r="I375" s="31">
        <v>3</v>
      </c>
      <c r="J375" s="27" t="s">
        <v>1124</v>
      </c>
      <c r="K375" s="28">
        <v>1</v>
      </c>
      <c r="L375" s="31">
        <v>7</v>
      </c>
      <c r="M375" s="27" t="s">
        <v>1115</v>
      </c>
      <c r="N375" s="75">
        <f t="shared" si="11"/>
        <v>9</v>
      </c>
      <c r="O375" s="63">
        <f>IF($L$16-L375&lt;=0,$L$16-Table3[[#This Row],[Container finish time from URC (6" default)]]+52,$L$16-L375)</f>
        <v>13</v>
      </c>
      <c r="P375" s="76"/>
      <c r="Q375" s="73"/>
      <c r="R375" s="74"/>
      <c r="S375" s="66" t="s">
        <v>1115</v>
      </c>
    </row>
    <row r="376" spans="1:19" ht="19" customHeight="1" x14ac:dyDescent="0.3">
      <c r="A376" s="120"/>
      <c r="B376" s="110">
        <f>A376*Table3[[#This Row],[PPP]]</f>
        <v>0</v>
      </c>
      <c r="C376" s="47"/>
      <c r="D376" s="44">
        <v>80330</v>
      </c>
      <c r="E376" s="40" t="s">
        <v>100</v>
      </c>
      <c r="F376" s="40" t="s">
        <v>132</v>
      </c>
      <c r="G376" s="40" t="s">
        <v>410</v>
      </c>
      <c r="H376" s="28">
        <v>5</v>
      </c>
      <c r="I376" s="28" t="s">
        <v>24</v>
      </c>
      <c r="J376" s="27" t="s">
        <v>1124</v>
      </c>
      <c r="K376" s="28">
        <v>2</v>
      </c>
      <c r="L376" s="28">
        <v>14</v>
      </c>
      <c r="M376" s="27" t="s">
        <v>1115</v>
      </c>
      <c r="N376" s="62">
        <f t="shared" si="11"/>
        <v>1</v>
      </c>
      <c r="O376" s="63">
        <f>IF($L$16-L376&lt;=0,$L$16-Table3[[#This Row],[Container finish time from URC (6" default)]]+52,$L$16-L376)</f>
        <v>6</v>
      </c>
      <c r="P376" s="71"/>
      <c r="Q376" s="71"/>
      <c r="R376" s="72"/>
      <c r="S376" s="66" t="s">
        <v>1115</v>
      </c>
    </row>
    <row r="377" spans="1:19" ht="19" customHeight="1" x14ac:dyDescent="0.3">
      <c r="A377" s="120"/>
      <c r="B377" s="110">
        <f>A377*Table3[[#This Row],[PPP]]</f>
        <v>0</v>
      </c>
      <c r="C377" s="47"/>
      <c r="D377" s="44">
        <v>80596</v>
      </c>
      <c r="E377" s="40" t="s">
        <v>100</v>
      </c>
      <c r="F377" s="40" t="s">
        <v>132</v>
      </c>
      <c r="G377" s="40" t="s">
        <v>411</v>
      </c>
      <c r="H377" s="28">
        <v>5</v>
      </c>
      <c r="I377" s="28" t="s">
        <v>24</v>
      </c>
      <c r="J377" s="27" t="s">
        <v>1124</v>
      </c>
      <c r="K377" s="28">
        <v>2</v>
      </c>
      <c r="L377" s="28">
        <v>14</v>
      </c>
      <c r="M377" s="27" t="s">
        <v>1115</v>
      </c>
      <c r="N377" s="62">
        <f t="shared" si="11"/>
        <v>1</v>
      </c>
      <c r="O377" s="63">
        <f>IF($L$16-L377&lt;=0,$L$16-Table3[[#This Row],[Container finish time from URC (6" default)]]+52,$L$16-L377)</f>
        <v>6</v>
      </c>
      <c r="P377" s="71"/>
      <c r="Q377" s="71"/>
      <c r="R377" s="72"/>
      <c r="S377" s="66" t="s">
        <v>1115</v>
      </c>
    </row>
    <row r="378" spans="1:19" ht="19" customHeight="1" x14ac:dyDescent="0.3">
      <c r="A378" s="120"/>
      <c r="B378" s="110">
        <f>A378*Table3[[#This Row],[PPP]]</f>
        <v>0</v>
      </c>
      <c r="C378" s="47"/>
      <c r="D378" s="44">
        <v>71038</v>
      </c>
      <c r="E378" s="40" t="s">
        <v>101</v>
      </c>
      <c r="F378" s="40" t="s">
        <v>132</v>
      </c>
      <c r="G378" s="40" t="s">
        <v>65</v>
      </c>
      <c r="H378" s="28">
        <v>4</v>
      </c>
      <c r="I378" s="28" t="s">
        <v>24</v>
      </c>
      <c r="J378" s="27" t="s">
        <v>1124</v>
      </c>
      <c r="K378" s="28">
        <v>2</v>
      </c>
      <c r="L378" s="28">
        <v>7</v>
      </c>
      <c r="M378" s="27" t="s">
        <v>1115</v>
      </c>
      <c r="N378" s="62">
        <f t="shared" si="11"/>
        <v>9</v>
      </c>
      <c r="O378" s="63">
        <f>IF($L$16-L378&lt;=0,$L$16-Table3[[#This Row],[Container finish time from URC (6" default)]]+52,$L$16-L378)</f>
        <v>13</v>
      </c>
      <c r="P378" s="71"/>
      <c r="Q378" s="71"/>
      <c r="R378" s="72"/>
      <c r="S378" s="66" t="s">
        <v>1115</v>
      </c>
    </row>
    <row r="379" spans="1:19" ht="19" customHeight="1" x14ac:dyDescent="0.3">
      <c r="A379" s="120"/>
      <c r="B379" s="110">
        <f>A379*Table3[[#This Row],[PPP]]</f>
        <v>0</v>
      </c>
      <c r="C379" s="47"/>
      <c r="D379" s="44">
        <v>70805</v>
      </c>
      <c r="E379" s="40" t="s">
        <v>101</v>
      </c>
      <c r="F379" s="40" t="s">
        <v>61</v>
      </c>
      <c r="G379" s="40" t="s">
        <v>412</v>
      </c>
      <c r="H379" s="28">
        <v>4</v>
      </c>
      <c r="I379" s="28">
        <v>3</v>
      </c>
      <c r="J379" s="27" t="s">
        <v>1124</v>
      </c>
      <c r="K379" s="28">
        <v>2</v>
      </c>
      <c r="L379" s="28">
        <v>7</v>
      </c>
      <c r="M379" s="27" t="s">
        <v>1115</v>
      </c>
      <c r="N379" s="62">
        <f t="shared" si="11"/>
        <v>9</v>
      </c>
      <c r="O379" s="63">
        <f>IF($L$16-L379&lt;=0,$L$16-Table3[[#This Row],[Container finish time from URC (6" default)]]+52,$L$16-L379)</f>
        <v>13</v>
      </c>
      <c r="P379" s="71"/>
      <c r="Q379" s="71"/>
      <c r="R379" s="72"/>
      <c r="S379" s="66" t="s">
        <v>1115</v>
      </c>
    </row>
    <row r="380" spans="1:19" ht="19" customHeight="1" x14ac:dyDescent="0.3">
      <c r="A380" s="120"/>
      <c r="B380" s="110">
        <f>A380*Table3[[#This Row],[PPP]]</f>
        <v>0</v>
      </c>
      <c r="C380" s="47"/>
      <c r="D380" s="44">
        <v>71091</v>
      </c>
      <c r="E380" s="40" t="s">
        <v>101</v>
      </c>
      <c r="F380" s="40" t="s">
        <v>163</v>
      </c>
      <c r="G380" s="40" t="s">
        <v>413</v>
      </c>
      <c r="H380" s="28">
        <v>4</v>
      </c>
      <c r="I380" s="28">
        <v>3</v>
      </c>
      <c r="J380" s="27" t="s">
        <v>1124</v>
      </c>
      <c r="K380" s="28">
        <v>2</v>
      </c>
      <c r="L380" s="28">
        <v>7</v>
      </c>
      <c r="M380" s="27" t="s">
        <v>1115</v>
      </c>
      <c r="N380" s="62">
        <f t="shared" si="11"/>
        <v>9</v>
      </c>
      <c r="O380" s="63">
        <f>IF($L$16-L380&lt;=0,$L$16-Table3[[#This Row],[Container finish time from URC (6" default)]]+52,$L$16-L380)</f>
        <v>13</v>
      </c>
      <c r="P380" s="71"/>
      <c r="Q380" s="71"/>
      <c r="R380" s="72"/>
      <c r="S380" s="66" t="s">
        <v>1115</v>
      </c>
    </row>
    <row r="381" spans="1:19" ht="19" customHeight="1" x14ac:dyDescent="0.3">
      <c r="A381" s="120"/>
      <c r="B381" s="110">
        <f>A381*Table3[[#This Row],[PPP]]</f>
        <v>0</v>
      </c>
      <c r="C381" s="47"/>
      <c r="D381" s="44">
        <v>71090</v>
      </c>
      <c r="E381" s="40" t="s">
        <v>101</v>
      </c>
      <c r="F381" s="40" t="s">
        <v>163</v>
      </c>
      <c r="G381" s="40" t="s">
        <v>414</v>
      </c>
      <c r="H381" s="28">
        <v>4</v>
      </c>
      <c r="I381" s="28">
        <v>3</v>
      </c>
      <c r="J381" s="27" t="s">
        <v>1124</v>
      </c>
      <c r="K381" s="28">
        <v>2</v>
      </c>
      <c r="L381" s="28">
        <v>7</v>
      </c>
      <c r="M381" s="27" t="s">
        <v>1115</v>
      </c>
      <c r="N381" s="62">
        <f t="shared" si="11"/>
        <v>9</v>
      </c>
      <c r="O381" s="63">
        <f>IF($L$16-L381&lt;=0,$L$16-Table3[[#This Row],[Container finish time from URC (6" default)]]+52,$L$16-L381)</f>
        <v>13</v>
      </c>
      <c r="P381" s="71"/>
      <c r="Q381" s="71"/>
      <c r="R381" s="72"/>
      <c r="S381" s="66" t="s">
        <v>1115</v>
      </c>
    </row>
    <row r="382" spans="1:19" ht="19" customHeight="1" x14ac:dyDescent="0.3">
      <c r="A382" s="120"/>
      <c r="B382" s="110">
        <f>A382*Table3[[#This Row],[PPP]]</f>
        <v>0</v>
      </c>
      <c r="C382" s="48" t="s">
        <v>1000</v>
      </c>
      <c r="D382" s="45">
        <v>71093</v>
      </c>
      <c r="E382" s="40" t="s">
        <v>101</v>
      </c>
      <c r="F382" s="40" t="s">
        <v>163</v>
      </c>
      <c r="G382" s="40" t="s">
        <v>1016</v>
      </c>
      <c r="H382" s="27">
        <v>4</v>
      </c>
      <c r="I382" s="27">
        <v>3</v>
      </c>
      <c r="J382" s="27" t="s">
        <v>1124</v>
      </c>
      <c r="K382" s="27">
        <v>2</v>
      </c>
      <c r="L382" s="27">
        <v>7</v>
      </c>
      <c r="M382" s="27" t="s">
        <v>1115</v>
      </c>
      <c r="N382" s="67">
        <f t="shared" si="11"/>
        <v>9</v>
      </c>
      <c r="O382" s="68">
        <f>IF($L$16-L382&lt;=0,$L$16-Table3[[#This Row],[Container finish time from URC (6" default)]]+52,$L$16-L382)</f>
        <v>13</v>
      </c>
      <c r="P382" s="71"/>
      <c r="Q382" s="73"/>
      <c r="R382" s="74"/>
      <c r="S382" s="66" t="s">
        <v>1115</v>
      </c>
    </row>
    <row r="383" spans="1:19" ht="19" customHeight="1" x14ac:dyDescent="0.3">
      <c r="A383" s="120"/>
      <c r="B383" s="110">
        <f>A383*Table3[[#This Row],[PPP]]</f>
        <v>0</v>
      </c>
      <c r="C383" s="47"/>
      <c r="D383" s="44">
        <v>73643</v>
      </c>
      <c r="E383" s="40" t="s">
        <v>1113</v>
      </c>
      <c r="F383" s="40" t="s">
        <v>164</v>
      </c>
      <c r="G383" s="40" t="s">
        <v>415</v>
      </c>
      <c r="H383" s="28">
        <v>4</v>
      </c>
      <c r="I383" s="27" t="s">
        <v>25</v>
      </c>
      <c r="J383" s="27" t="s">
        <v>1124</v>
      </c>
      <c r="K383" s="27">
        <v>1</v>
      </c>
      <c r="L383" s="28">
        <v>7</v>
      </c>
      <c r="M383" s="27" t="s">
        <v>1115</v>
      </c>
      <c r="N383" s="62">
        <f t="shared" si="11"/>
        <v>9</v>
      </c>
      <c r="O383" s="63">
        <f>IF($L$16-L383&lt;=0,$L$16-Table3[[#This Row],[Container finish time from URC (6" default)]]+52,$L$16-L383)</f>
        <v>13</v>
      </c>
      <c r="P383" s="71"/>
      <c r="Q383" s="71"/>
      <c r="R383" s="72"/>
      <c r="S383" s="66" t="s">
        <v>1115</v>
      </c>
    </row>
    <row r="384" spans="1:19" ht="19" customHeight="1" x14ac:dyDescent="0.3">
      <c r="A384" s="120"/>
      <c r="B384" s="110">
        <f>A384*Table3[[#This Row],[PPP]]</f>
        <v>0</v>
      </c>
      <c r="C384" s="47"/>
      <c r="D384" s="44">
        <v>73651</v>
      </c>
      <c r="E384" s="40" t="s">
        <v>1113</v>
      </c>
      <c r="F384" s="40" t="s">
        <v>164</v>
      </c>
      <c r="G384" s="40" t="s">
        <v>416</v>
      </c>
      <c r="H384" s="28">
        <v>4</v>
      </c>
      <c r="I384" s="27" t="s">
        <v>25</v>
      </c>
      <c r="J384" s="27" t="s">
        <v>1124</v>
      </c>
      <c r="K384" s="27">
        <v>1</v>
      </c>
      <c r="L384" s="27">
        <v>7</v>
      </c>
      <c r="M384" s="27" t="s">
        <v>1115</v>
      </c>
      <c r="N384" s="62">
        <f t="shared" si="11"/>
        <v>9</v>
      </c>
      <c r="O384" s="63">
        <f>IF($L$16-L384&lt;=0,$L$16-Table3[[#This Row],[Container finish time from URC (6" default)]]+52,$L$16-L384)</f>
        <v>13</v>
      </c>
      <c r="P384" s="71"/>
      <c r="Q384" s="71"/>
      <c r="R384" s="72"/>
      <c r="S384" s="66" t="s">
        <v>1115</v>
      </c>
    </row>
    <row r="385" spans="1:19" ht="19" customHeight="1" x14ac:dyDescent="0.3">
      <c r="A385" s="120"/>
      <c r="B385" s="110">
        <f>A385*Table3[[#This Row],[PPP]]</f>
        <v>0</v>
      </c>
      <c r="C385" s="47"/>
      <c r="D385" s="44">
        <v>73673</v>
      </c>
      <c r="E385" s="40" t="s">
        <v>1113</v>
      </c>
      <c r="F385" s="40" t="s">
        <v>164</v>
      </c>
      <c r="G385" s="40" t="s">
        <v>417</v>
      </c>
      <c r="H385" s="28">
        <v>4</v>
      </c>
      <c r="I385" s="27" t="s">
        <v>25</v>
      </c>
      <c r="J385" s="27" t="s">
        <v>1124</v>
      </c>
      <c r="K385" s="27">
        <v>1</v>
      </c>
      <c r="L385" s="28">
        <v>7</v>
      </c>
      <c r="M385" s="27" t="s">
        <v>1115</v>
      </c>
      <c r="N385" s="62">
        <f t="shared" si="11"/>
        <v>9</v>
      </c>
      <c r="O385" s="63">
        <f>IF($L$16-L385&lt;=0,$L$16-Table3[[#This Row],[Container finish time from URC (6" default)]]+52,$L$16-L385)</f>
        <v>13</v>
      </c>
      <c r="P385" s="71"/>
      <c r="Q385" s="71"/>
      <c r="R385" s="72"/>
      <c r="S385" s="66" t="s">
        <v>1115</v>
      </c>
    </row>
    <row r="386" spans="1:19" ht="19" customHeight="1" x14ac:dyDescent="0.3">
      <c r="A386" s="120"/>
      <c r="B386" s="110">
        <f>A386*Table3[[#This Row],[PPP]]</f>
        <v>0</v>
      </c>
      <c r="C386" s="47"/>
      <c r="D386" s="44">
        <v>73676</v>
      </c>
      <c r="E386" s="40" t="s">
        <v>1113</v>
      </c>
      <c r="F386" s="40" t="s">
        <v>164</v>
      </c>
      <c r="G386" s="40" t="s">
        <v>418</v>
      </c>
      <c r="H386" s="28">
        <v>4</v>
      </c>
      <c r="I386" s="27" t="s">
        <v>25</v>
      </c>
      <c r="J386" s="27" t="s">
        <v>1124</v>
      </c>
      <c r="K386" s="27">
        <v>1</v>
      </c>
      <c r="L386" s="27">
        <v>7</v>
      </c>
      <c r="M386" s="27" t="s">
        <v>1115</v>
      </c>
      <c r="N386" s="62">
        <f t="shared" si="11"/>
        <v>9</v>
      </c>
      <c r="O386" s="63">
        <f>IF($L$16-L386&lt;=0,$L$16-Table3[[#This Row],[Container finish time from URC (6" default)]]+52,$L$16-L386)</f>
        <v>13</v>
      </c>
      <c r="P386" s="71"/>
      <c r="Q386" s="71"/>
      <c r="R386" s="72"/>
      <c r="S386" s="66" t="s">
        <v>1115</v>
      </c>
    </row>
    <row r="387" spans="1:19" ht="19" customHeight="1" x14ac:dyDescent="0.3">
      <c r="A387" s="120"/>
      <c r="B387" s="110">
        <f>A387*Table3[[#This Row],[PPP]]</f>
        <v>0</v>
      </c>
      <c r="C387" s="47"/>
      <c r="D387" s="44">
        <v>73677</v>
      </c>
      <c r="E387" s="40" t="s">
        <v>1113</v>
      </c>
      <c r="F387" s="40" t="s">
        <v>164</v>
      </c>
      <c r="G387" s="40" t="s">
        <v>419</v>
      </c>
      <c r="H387" s="28">
        <v>4</v>
      </c>
      <c r="I387" s="27" t="s">
        <v>25</v>
      </c>
      <c r="J387" s="27" t="s">
        <v>1124</v>
      </c>
      <c r="K387" s="27">
        <v>1</v>
      </c>
      <c r="L387" s="28">
        <v>7</v>
      </c>
      <c r="M387" s="27" t="s">
        <v>1115</v>
      </c>
      <c r="N387" s="62">
        <f t="shared" si="11"/>
        <v>9</v>
      </c>
      <c r="O387" s="63">
        <f>IF($L$16-L387&lt;=0,$L$16-Table3[[#This Row],[Container finish time from URC (6" default)]]+52,$L$16-L387)</f>
        <v>13</v>
      </c>
      <c r="P387" s="71"/>
      <c r="Q387" s="71"/>
      <c r="R387" s="72"/>
      <c r="S387" s="66" t="s">
        <v>1115</v>
      </c>
    </row>
    <row r="388" spans="1:19" ht="19" customHeight="1" x14ac:dyDescent="0.3">
      <c r="A388" s="120"/>
      <c r="B388" s="110">
        <f>A388*Table3[[#This Row],[PPP]]</f>
        <v>0</v>
      </c>
      <c r="C388" s="47"/>
      <c r="D388" s="44">
        <v>73678</v>
      </c>
      <c r="E388" s="40" t="s">
        <v>1113</v>
      </c>
      <c r="F388" s="40" t="s">
        <v>164</v>
      </c>
      <c r="G388" s="40" t="s">
        <v>420</v>
      </c>
      <c r="H388" s="28">
        <v>4</v>
      </c>
      <c r="I388" s="27" t="s">
        <v>25</v>
      </c>
      <c r="J388" s="27" t="s">
        <v>1124</v>
      </c>
      <c r="K388" s="27">
        <v>1</v>
      </c>
      <c r="L388" s="27">
        <v>7</v>
      </c>
      <c r="M388" s="27" t="s">
        <v>1115</v>
      </c>
      <c r="N388" s="62">
        <f t="shared" si="11"/>
        <v>9</v>
      </c>
      <c r="O388" s="63">
        <f>IF($L$16-L388&lt;=0,$L$16-Table3[[#This Row],[Container finish time from URC (6" default)]]+52,$L$16-L388)</f>
        <v>13</v>
      </c>
      <c r="P388" s="71"/>
      <c r="Q388" s="71"/>
      <c r="R388" s="72"/>
      <c r="S388" s="66" t="s">
        <v>1115</v>
      </c>
    </row>
    <row r="389" spans="1:19" ht="19" customHeight="1" x14ac:dyDescent="0.3">
      <c r="A389" s="120"/>
      <c r="B389" s="110">
        <f>A389*Table3[[#This Row],[PPP]]</f>
        <v>0</v>
      </c>
      <c r="C389" s="47"/>
      <c r="D389" s="44">
        <v>74126</v>
      </c>
      <c r="E389" s="40" t="s">
        <v>1113</v>
      </c>
      <c r="F389" s="40" t="s">
        <v>165</v>
      </c>
      <c r="G389" s="40" t="s">
        <v>421</v>
      </c>
      <c r="H389" s="28">
        <v>3</v>
      </c>
      <c r="I389" s="27" t="s">
        <v>25</v>
      </c>
      <c r="J389" s="27" t="s">
        <v>1124</v>
      </c>
      <c r="K389" s="27">
        <v>1</v>
      </c>
      <c r="L389" s="28">
        <v>8</v>
      </c>
      <c r="M389" s="27" t="s">
        <v>1115</v>
      </c>
      <c r="N389" s="62">
        <f t="shared" si="11"/>
        <v>9</v>
      </c>
      <c r="O389" s="63">
        <f>IF($L$16-L389&lt;=0,$L$16-Table3[[#This Row],[Container finish time from URC (6" default)]]+52,$L$16-L389)</f>
        <v>12</v>
      </c>
      <c r="P389" s="71"/>
      <c r="Q389" s="71"/>
      <c r="R389" s="72"/>
      <c r="S389" s="66" t="s">
        <v>1115</v>
      </c>
    </row>
    <row r="390" spans="1:19" ht="19" customHeight="1" x14ac:dyDescent="0.3">
      <c r="A390" s="120"/>
      <c r="B390" s="110">
        <f>A390*Table3[[#This Row],[PPP]]</f>
        <v>0</v>
      </c>
      <c r="C390" s="47"/>
      <c r="D390" s="44">
        <v>73800</v>
      </c>
      <c r="E390" s="40" t="s">
        <v>1113</v>
      </c>
      <c r="F390" s="40" t="s">
        <v>165</v>
      </c>
      <c r="G390" s="40" t="s">
        <v>422</v>
      </c>
      <c r="H390" s="28">
        <v>3</v>
      </c>
      <c r="I390" s="27" t="s">
        <v>25</v>
      </c>
      <c r="J390" s="27" t="s">
        <v>1124</v>
      </c>
      <c r="K390" s="27">
        <v>1</v>
      </c>
      <c r="L390" s="27">
        <v>8</v>
      </c>
      <c r="M390" s="27" t="s">
        <v>1115</v>
      </c>
      <c r="N390" s="62">
        <f t="shared" si="11"/>
        <v>9</v>
      </c>
      <c r="O390" s="63">
        <f>IF($L$16-L390&lt;=0,$L$16-Table3[[#This Row],[Container finish time from URC (6" default)]]+52,$L$16-L390)</f>
        <v>12</v>
      </c>
      <c r="P390" s="71"/>
      <c r="Q390" s="71"/>
      <c r="R390" s="72"/>
      <c r="S390" s="66" t="s">
        <v>1115</v>
      </c>
    </row>
    <row r="391" spans="1:19" ht="19" customHeight="1" x14ac:dyDescent="0.3">
      <c r="A391" s="120"/>
      <c r="B391" s="110">
        <f>A391*Table3[[#This Row],[PPP]]</f>
        <v>0</v>
      </c>
      <c r="C391" s="47"/>
      <c r="D391" s="44">
        <v>73910</v>
      </c>
      <c r="E391" s="40" t="s">
        <v>1113</v>
      </c>
      <c r="F391" s="40" t="s">
        <v>165</v>
      </c>
      <c r="G391" s="40" t="s">
        <v>423</v>
      </c>
      <c r="H391" s="28">
        <v>3</v>
      </c>
      <c r="I391" s="27" t="s">
        <v>25</v>
      </c>
      <c r="J391" s="27" t="s">
        <v>1124</v>
      </c>
      <c r="K391" s="27">
        <v>1</v>
      </c>
      <c r="L391" s="28">
        <v>8</v>
      </c>
      <c r="M391" s="27" t="s">
        <v>1115</v>
      </c>
      <c r="N391" s="62">
        <f t="shared" si="11"/>
        <v>9</v>
      </c>
      <c r="O391" s="63">
        <f>IF($L$16-L391&lt;=0,$L$16-Table3[[#This Row],[Container finish time from URC (6" default)]]+52,$L$16-L391)</f>
        <v>12</v>
      </c>
      <c r="P391" s="71"/>
      <c r="Q391" s="71"/>
      <c r="R391" s="72"/>
      <c r="S391" s="66" t="s">
        <v>1115</v>
      </c>
    </row>
    <row r="392" spans="1:19" ht="19" customHeight="1" x14ac:dyDescent="0.3">
      <c r="A392" s="120"/>
      <c r="B392" s="110">
        <f>A392*Table3[[#This Row],[PPP]]</f>
        <v>0</v>
      </c>
      <c r="C392" s="47"/>
      <c r="D392" s="44">
        <v>73660</v>
      </c>
      <c r="E392" s="40" t="s">
        <v>1113</v>
      </c>
      <c r="F392" s="40" t="s">
        <v>165</v>
      </c>
      <c r="G392" s="40" t="s">
        <v>424</v>
      </c>
      <c r="H392" s="28">
        <v>3</v>
      </c>
      <c r="I392" s="27" t="s">
        <v>25</v>
      </c>
      <c r="J392" s="27" t="s">
        <v>1124</v>
      </c>
      <c r="K392" s="27">
        <v>1</v>
      </c>
      <c r="L392" s="27">
        <v>8</v>
      </c>
      <c r="M392" s="27" t="s">
        <v>1115</v>
      </c>
      <c r="N392" s="62">
        <f t="shared" si="11"/>
        <v>9</v>
      </c>
      <c r="O392" s="63">
        <f>IF($L$16-L392&lt;=0,$L$16-Table3[[#This Row],[Container finish time from URC (6" default)]]+52,$L$16-L392)</f>
        <v>12</v>
      </c>
      <c r="P392" s="71"/>
      <c r="Q392" s="71"/>
      <c r="R392" s="72"/>
      <c r="S392" s="66" t="s">
        <v>1115</v>
      </c>
    </row>
    <row r="393" spans="1:19" ht="19" customHeight="1" x14ac:dyDescent="0.3">
      <c r="A393" s="120"/>
      <c r="B393" s="110">
        <f>A393*Table3[[#This Row],[PPP]]</f>
        <v>0</v>
      </c>
      <c r="C393" s="47"/>
      <c r="D393" s="44">
        <v>73592</v>
      </c>
      <c r="E393" s="40" t="s">
        <v>1113</v>
      </c>
      <c r="F393" s="40" t="s">
        <v>165</v>
      </c>
      <c r="G393" s="40" t="s">
        <v>425</v>
      </c>
      <c r="H393" s="28">
        <v>3</v>
      </c>
      <c r="I393" s="27" t="s">
        <v>25</v>
      </c>
      <c r="J393" s="27" t="s">
        <v>1124</v>
      </c>
      <c r="K393" s="27">
        <v>1</v>
      </c>
      <c r="L393" s="28">
        <v>8</v>
      </c>
      <c r="M393" s="27" t="s">
        <v>1115</v>
      </c>
      <c r="N393" s="62">
        <f t="shared" si="11"/>
        <v>9</v>
      </c>
      <c r="O393" s="63">
        <f>IF($L$16-L393&lt;=0,$L$16-Table3[[#This Row],[Container finish time from URC (6" default)]]+52,$L$16-L393)</f>
        <v>12</v>
      </c>
      <c r="P393" s="71"/>
      <c r="Q393" s="71"/>
      <c r="R393" s="72"/>
      <c r="S393" s="66" t="s">
        <v>1115</v>
      </c>
    </row>
    <row r="394" spans="1:19" ht="19" customHeight="1" x14ac:dyDescent="0.3">
      <c r="A394" s="120"/>
      <c r="B394" s="110">
        <f>A394*Table3[[#This Row],[PPP]]</f>
        <v>0</v>
      </c>
      <c r="C394" s="47"/>
      <c r="D394" s="44">
        <v>73661</v>
      </c>
      <c r="E394" s="40" t="s">
        <v>1113</v>
      </c>
      <c r="F394" s="40" t="s">
        <v>165</v>
      </c>
      <c r="G394" s="40" t="s">
        <v>426</v>
      </c>
      <c r="H394" s="28">
        <v>3</v>
      </c>
      <c r="I394" s="27" t="s">
        <v>25</v>
      </c>
      <c r="J394" s="27" t="s">
        <v>1124</v>
      </c>
      <c r="K394" s="27">
        <v>1</v>
      </c>
      <c r="L394" s="27">
        <v>8</v>
      </c>
      <c r="M394" s="27" t="s">
        <v>1115</v>
      </c>
      <c r="N394" s="62">
        <f t="shared" si="11"/>
        <v>9</v>
      </c>
      <c r="O394" s="63">
        <f>IF($L$16-L394&lt;=0,$L$16-Table3[[#This Row],[Container finish time from URC (6" default)]]+52,$L$16-L394)</f>
        <v>12</v>
      </c>
      <c r="P394" s="71"/>
      <c r="Q394" s="71"/>
      <c r="R394" s="72"/>
      <c r="S394" s="66" t="s">
        <v>1115</v>
      </c>
    </row>
    <row r="395" spans="1:19" ht="19" customHeight="1" x14ac:dyDescent="0.3">
      <c r="A395" s="120"/>
      <c r="B395" s="110">
        <f>A395*Table3[[#This Row],[PPP]]</f>
        <v>0</v>
      </c>
      <c r="C395" s="47"/>
      <c r="D395" s="44">
        <v>73965</v>
      </c>
      <c r="E395" s="40" t="s">
        <v>1113</v>
      </c>
      <c r="F395" s="40" t="s">
        <v>165</v>
      </c>
      <c r="G395" s="40" t="s">
        <v>427</v>
      </c>
      <c r="H395" s="28">
        <v>3</v>
      </c>
      <c r="I395" s="27" t="s">
        <v>25</v>
      </c>
      <c r="J395" s="27" t="s">
        <v>1124</v>
      </c>
      <c r="K395" s="27">
        <v>1</v>
      </c>
      <c r="L395" s="28">
        <v>8</v>
      </c>
      <c r="M395" s="27" t="s">
        <v>1115</v>
      </c>
      <c r="N395" s="62">
        <f t="shared" si="11"/>
        <v>9</v>
      </c>
      <c r="O395" s="63">
        <f>IF($L$16-L395&lt;=0,$L$16-Table3[[#This Row],[Container finish time from URC (6" default)]]+52,$L$16-L395)</f>
        <v>12</v>
      </c>
      <c r="P395" s="71"/>
      <c r="Q395" s="71"/>
      <c r="R395" s="72"/>
      <c r="S395" s="66" t="s">
        <v>1115</v>
      </c>
    </row>
    <row r="396" spans="1:19" ht="19" customHeight="1" x14ac:dyDescent="0.3">
      <c r="A396" s="120"/>
      <c r="B396" s="110">
        <f>A396*Table3[[#This Row],[PPP]]</f>
        <v>0</v>
      </c>
      <c r="C396" s="47"/>
      <c r="D396" s="44">
        <v>73799</v>
      </c>
      <c r="E396" s="40" t="s">
        <v>1113</v>
      </c>
      <c r="F396" s="40" t="s">
        <v>165</v>
      </c>
      <c r="G396" s="40" t="s">
        <v>428</v>
      </c>
      <c r="H396" s="28">
        <v>3</v>
      </c>
      <c r="I396" s="27" t="s">
        <v>25</v>
      </c>
      <c r="J396" s="27" t="s">
        <v>1124</v>
      </c>
      <c r="K396" s="27">
        <v>1</v>
      </c>
      <c r="L396" s="27">
        <v>8</v>
      </c>
      <c r="M396" s="27" t="s">
        <v>1115</v>
      </c>
      <c r="N396" s="62">
        <f t="shared" si="11"/>
        <v>9</v>
      </c>
      <c r="O396" s="63">
        <f>IF($L$16-L396&lt;=0,$L$16-Table3[[#This Row],[Container finish time from URC (6" default)]]+52,$L$16-L396)</f>
        <v>12</v>
      </c>
      <c r="P396" s="71"/>
      <c r="Q396" s="71"/>
      <c r="R396" s="72"/>
      <c r="S396" s="66" t="s">
        <v>1115</v>
      </c>
    </row>
    <row r="397" spans="1:19" ht="19" customHeight="1" x14ac:dyDescent="0.3">
      <c r="A397" s="120"/>
      <c r="B397" s="110">
        <f>A397*Table3[[#This Row],[PPP]]</f>
        <v>0</v>
      </c>
      <c r="C397" s="47"/>
      <c r="D397" s="44">
        <v>73663</v>
      </c>
      <c r="E397" s="40" t="s">
        <v>1113</v>
      </c>
      <c r="F397" s="40" t="s">
        <v>165</v>
      </c>
      <c r="G397" s="40" t="s">
        <v>429</v>
      </c>
      <c r="H397" s="28">
        <v>3</v>
      </c>
      <c r="I397" s="27" t="s">
        <v>25</v>
      </c>
      <c r="J397" s="27" t="s">
        <v>1124</v>
      </c>
      <c r="K397" s="27">
        <v>1</v>
      </c>
      <c r="L397" s="28">
        <v>8</v>
      </c>
      <c r="M397" s="27" t="s">
        <v>1115</v>
      </c>
      <c r="N397" s="62">
        <f t="shared" si="11"/>
        <v>9</v>
      </c>
      <c r="O397" s="63">
        <f>IF($L$16-L397&lt;=0,$L$16-Table3[[#This Row],[Container finish time from URC (6" default)]]+52,$L$16-L397)</f>
        <v>12</v>
      </c>
      <c r="P397" s="71"/>
      <c r="Q397" s="71"/>
      <c r="R397" s="72"/>
      <c r="S397" s="66" t="s">
        <v>1115</v>
      </c>
    </row>
    <row r="398" spans="1:19" ht="19" customHeight="1" x14ac:dyDescent="0.3">
      <c r="A398" s="120"/>
      <c r="B398" s="110">
        <f>A398*Table3[[#This Row],[PPP]]</f>
        <v>0</v>
      </c>
      <c r="C398" s="47"/>
      <c r="D398" s="44">
        <v>73905</v>
      </c>
      <c r="E398" s="40" t="s">
        <v>1113</v>
      </c>
      <c r="F398" s="40" t="s">
        <v>165</v>
      </c>
      <c r="G398" s="40" t="s">
        <v>430</v>
      </c>
      <c r="H398" s="28">
        <v>3</v>
      </c>
      <c r="I398" s="27" t="s">
        <v>25</v>
      </c>
      <c r="J398" s="27" t="s">
        <v>1124</v>
      </c>
      <c r="K398" s="27">
        <v>1</v>
      </c>
      <c r="L398" s="27">
        <v>8</v>
      </c>
      <c r="M398" s="27" t="s">
        <v>1115</v>
      </c>
      <c r="N398" s="62">
        <f t="shared" si="11"/>
        <v>9</v>
      </c>
      <c r="O398" s="63">
        <f>IF($L$16-L398&lt;=0,$L$16-Table3[[#This Row],[Container finish time from URC (6" default)]]+52,$L$16-L398)</f>
        <v>12</v>
      </c>
      <c r="P398" s="71"/>
      <c r="Q398" s="71"/>
      <c r="R398" s="72"/>
      <c r="S398" s="66" t="s">
        <v>1115</v>
      </c>
    </row>
    <row r="399" spans="1:19" ht="19" customHeight="1" x14ac:dyDescent="0.3">
      <c r="A399" s="120"/>
      <c r="B399" s="110">
        <f>A399*Table3[[#This Row],[PPP]]</f>
        <v>0</v>
      </c>
      <c r="C399" s="47"/>
      <c r="D399" s="44">
        <v>74012</v>
      </c>
      <c r="E399" s="40" t="s">
        <v>1113</v>
      </c>
      <c r="F399" s="40" t="s">
        <v>165</v>
      </c>
      <c r="G399" s="40" t="s">
        <v>431</v>
      </c>
      <c r="H399" s="28">
        <v>3</v>
      </c>
      <c r="I399" s="27" t="s">
        <v>25</v>
      </c>
      <c r="J399" s="27" t="s">
        <v>1124</v>
      </c>
      <c r="K399" s="27">
        <v>1</v>
      </c>
      <c r="L399" s="28">
        <v>8</v>
      </c>
      <c r="M399" s="27" t="s">
        <v>1115</v>
      </c>
      <c r="N399" s="62">
        <f t="shared" si="11"/>
        <v>9</v>
      </c>
      <c r="O399" s="63">
        <f>IF($L$16-L399&lt;=0,$L$16-Table3[[#This Row],[Container finish time from URC (6" default)]]+52,$L$16-L399)</f>
        <v>12</v>
      </c>
      <c r="P399" s="71"/>
      <c r="Q399" s="71"/>
      <c r="R399" s="72"/>
      <c r="S399" s="66" t="s">
        <v>1115</v>
      </c>
    </row>
    <row r="400" spans="1:19" ht="19" customHeight="1" x14ac:dyDescent="0.3">
      <c r="A400" s="120"/>
      <c r="B400" s="110">
        <f>A400*Table3[[#This Row],[PPP]]</f>
        <v>0</v>
      </c>
      <c r="C400" s="47"/>
      <c r="D400" s="44">
        <v>73666</v>
      </c>
      <c r="E400" s="40" t="s">
        <v>1113</v>
      </c>
      <c r="F400" s="40" t="s">
        <v>165</v>
      </c>
      <c r="G400" s="40" t="s">
        <v>432</v>
      </c>
      <c r="H400" s="28">
        <v>3</v>
      </c>
      <c r="I400" s="27" t="s">
        <v>25</v>
      </c>
      <c r="J400" s="27" t="s">
        <v>1124</v>
      </c>
      <c r="K400" s="27">
        <v>1</v>
      </c>
      <c r="L400" s="27">
        <v>8</v>
      </c>
      <c r="M400" s="27" t="s">
        <v>1115</v>
      </c>
      <c r="N400" s="62">
        <f t="shared" si="11"/>
        <v>9</v>
      </c>
      <c r="O400" s="63">
        <f>IF($L$16-L400&lt;=0,$L$16-Table3[[#This Row],[Container finish time from URC (6" default)]]+52,$L$16-L400)</f>
        <v>12</v>
      </c>
      <c r="P400" s="71"/>
      <c r="Q400" s="71"/>
      <c r="R400" s="72"/>
      <c r="S400" s="66" t="s">
        <v>1115</v>
      </c>
    </row>
    <row r="401" spans="1:19" ht="19" customHeight="1" x14ac:dyDescent="0.3">
      <c r="A401" s="120"/>
      <c r="B401" s="110">
        <f>A401*Table3[[#This Row],[PPP]]</f>
        <v>0</v>
      </c>
      <c r="C401" s="47"/>
      <c r="D401" s="44">
        <v>73966</v>
      </c>
      <c r="E401" s="40" t="s">
        <v>1113</v>
      </c>
      <c r="F401" s="40" t="s">
        <v>165</v>
      </c>
      <c r="G401" s="40" t="s">
        <v>433</v>
      </c>
      <c r="H401" s="28">
        <v>3</v>
      </c>
      <c r="I401" s="27" t="s">
        <v>25</v>
      </c>
      <c r="J401" s="27" t="s">
        <v>1124</v>
      </c>
      <c r="K401" s="27">
        <v>1</v>
      </c>
      <c r="L401" s="28">
        <v>8</v>
      </c>
      <c r="M401" s="27" t="s">
        <v>1115</v>
      </c>
      <c r="N401" s="62">
        <f t="shared" si="11"/>
        <v>9</v>
      </c>
      <c r="O401" s="63">
        <f>IF($L$16-L401&lt;=0,$L$16-Table3[[#This Row],[Container finish time from URC (6" default)]]+52,$L$16-L401)</f>
        <v>12</v>
      </c>
      <c r="P401" s="71"/>
      <c r="Q401" s="71"/>
      <c r="R401" s="72"/>
      <c r="S401" s="66" t="s">
        <v>1115</v>
      </c>
    </row>
    <row r="402" spans="1:19" ht="19" customHeight="1" x14ac:dyDescent="0.3">
      <c r="A402" s="120"/>
      <c r="B402" s="110">
        <f>A402*Table3[[#This Row],[PPP]]</f>
        <v>0</v>
      </c>
      <c r="C402" s="47"/>
      <c r="D402" s="44">
        <v>73668</v>
      </c>
      <c r="E402" s="40" t="s">
        <v>1113</v>
      </c>
      <c r="F402" s="40" t="s">
        <v>165</v>
      </c>
      <c r="G402" s="40" t="s">
        <v>434</v>
      </c>
      <c r="H402" s="28">
        <v>3</v>
      </c>
      <c r="I402" s="27" t="s">
        <v>25</v>
      </c>
      <c r="J402" s="27" t="s">
        <v>1124</v>
      </c>
      <c r="K402" s="27">
        <v>1</v>
      </c>
      <c r="L402" s="27">
        <v>8</v>
      </c>
      <c r="M402" s="27" t="s">
        <v>1115</v>
      </c>
      <c r="N402" s="62">
        <f t="shared" si="11"/>
        <v>9</v>
      </c>
      <c r="O402" s="63">
        <f>IF($L$16-L402&lt;=0,$L$16-Table3[[#This Row],[Container finish time from URC (6" default)]]+52,$L$16-L402)</f>
        <v>12</v>
      </c>
      <c r="P402" s="71"/>
      <c r="Q402" s="71"/>
      <c r="R402" s="72"/>
      <c r="S402" s="66" t="s">
        <v>1115</v>
      </c>
    </row>
    <row r="403" spans="1:19" ht="19" customHeight="1" x14ac:dyDescent="0.3">
      <c r="A403" s="120"/>
      <c r="B403" s="110">
        <f>A403*Table3[[#This Row],[PPP]]</f>
        <v>0</v>
      </c>
      <c r="C403" s="47"/>
      <c r="D403" s="44">
        <v>74010</v>
      </c>
      <c r="E403" s="40" t="s">
        <v>1113</v>
      </c>
      <c r="F403" s="40" t="s">
        <v>165</v>
      </c>
      <c r="G403" s="40" t="s">
        <v>435</v>
      </c>
      <c r="H403" s="28">
        <v>3</v>
      </c>
      <c r="I403" s="27" t="s">
        <v>25</v>
      </c>
      <c r="J403" s="27" t="s">
        <v>1124</v>
      </c>
      <c r="K403" s="27">
        <v>1</v>
      </c>
      <c r="L403" s="28">
        <v>8</v>
      </c>
      <c r="M403" s="27" t="s">
        <v>1115</v>
      </c>
      <c r="N403" s="62">
        <f t="shared" si="11"/>
        <v>9</v>
      </c>
      <c r="O403" s="63">
        <f>IF($L$16-L403&lt;=0,$L$16-Table3[[#This Row],[Container finish time from URC (6" default)]]+52,$L$16-L403)</f>
        <v>12</v>
      </c>
      <c r="P403" s="71"/>
      <c r="Q403" s="71"/>
      <c r="R403" s="72"/>
      <c r="S403" s="66" t="s">
        <v>1115</v>
      </c>
    </row>
    <row r="404" spans="1:19" ht="19" customHeight="1" x14ac:dyDescent="0.3">
      <c r="A404" s="120"/>
      <c r="B404" s="110">
        <f>A404*Table3[[#This Row],[PPP]]</f>
        <v>0</v>
      </c>
      <c r="C404" s="48" t="s">
        <v>1000</v>
      </c>
      <c r="D404" s="45">
        <v>74121</v>
      </c>
      <c r="E404" s="40" t="s">
        <v>1113</v>
      </c>
      <c r="F404" s="40" t="s">
        <v>165</v>
      </c>
      <c r="G404" s="40" t="s">
        <v>1017</v>
      </c>
      <c r="H404" s="27">
        <v>3</v>
      </c>
      <c r="I404" s="27" t="s">
        <v>25</v>
      </c>
      <c r="J404" s="27" t="s">
        <v>1124</v>
      </c>
      <c r="K404" s="27">
        <v>1</v>
      </c>
      <c r="L404" s="27">
        <v>8</v>
      </c>
      <c r="M404" s="27" t="s">
        <v>1115</v>
      </c>
      <c r="N404" s="67">
        <f t="shared" si="11"/>
        <v>9</v>
      </c>
      <c r="O404" s="68">
        <f>IF($L$16-L404&lt;=0,$L$16-Table3[[#This Row],[Container finish time from URC (6" default)]]+52,$L$16-L404)</f>
        <v>12</v>
      </c>
      <c r="P404" s="71"/>
      <c r="Q404" s="73"/>
      <c r="R404" s="74"/>
      <c r="S404" s="66" t="s">
        <v>1115</v>
      </c>
    </row>
    <row r="405" spans="1:19" ht="19" customHeight="1" x14ac:dyDescent="0.3">
      <c r="A405" s="120"/>
      <c r="B405" s="110">
        <f>A405*Table3[[#This Row],[PPP]]</f>
        <v>0</v>
      </c>
      <c r="C405" s="47"/>
      <c r="D405" s="44">
        <v>73906</v>
      </c>
      <c r="E405" s="40" t="s">
        <v>1113</v>
      </c>
      <c r="F405" s="40" t="s">
        <v>165</v>
      </c>
      <c r="G405" s="40" t="s">
        <v>436</v>
      </c>
      <c r="H405" s="28">
        <v>3</v>
      </c>
      <c r="I405" s="27" t="s">
        <v>25</v>
      </c>
      <c r="J405" s="27" t="s">
        <v>1124</v>
      </c>
      <c r="K405" s="27">
        <v>1</v>
      </c>
      <c r="L405" s="28">
        <v>8</v>
      </c>
      <c r="M405" s="27" t="s">
        <v>1115</v>
      </c>
      <c r="N405" s="62">
        <f t="shared" si="11"/>
        <v>9</v>
      </c>
      <c r="O405" s="63">
        <f>IF($L$16-L405&lt;=0,$L$16-Table3[[#This Row],[Container finish time from URC (6" default)]]+52,$L$16-L405)</f>
        <v>12</v>
      </c>
      <c r="P405" s="71"/>
      <c r="Q405" s="71"/>
      <c r="R405" s="72"/>
      <c r="S405" s="66" t="s">
        <v>1115</v>
      </c>
    </row>
    <row r="406" spans="1:19" ht="19" customHeight="1" x14ac:dyDescent="0.3">
      <c r="A406" s="120"/>
      <c r="B406" s="110">
        <f>A406*Table3[[#This Row],[PPP]]</f>
        <v>0</v>
      </c>
      <c r="C406" s="47"/>
      <c r="D406" s="44">
        <v>73975</v>
      </c>
      <c r="E406" s="40" t="s">
        <v>1113</v>
      </c>
      <c r="F406" s="40" t="s">
        <v>165</v>
      </c>
      <c r="G406" s="40" t="s">
        <v>437</v>
      </c>
      <c r="H406" s="28">
        <v>3</v>
      </c>
      <c r="I406" s="27" t="s">
        <v>25</v>
      </c>
      <c r="J406" s="27" t="s">
        <v>1124</v>
      </c>
      <c r="K406" s="27">
        <v>1</v>
      </c>
      <c r="L406" s="27">
        <v>8</v>
      </c>
      <c r="M406" s="27" t="s">
        <v>1115</v>
      </c>
      <c r="N406" s="62">
        <f t="shared" si="11"/>
        <v>9</v>
      </c>
      <c r="O406" s="63">
        <f>IF($L$16-L406&lt;=0,$L$16-Table3[[#This Row],[Container finish time from URC (6" default)]]+52,$L$16-L406)</f>
        <v>12</v>
      </c>
      <c r="P406" s="71"/>
      <c r="Q406" s="71"/>
      <c r="R406" s="72"/>
      <c r="S406" s="66" t="s">
        <v>1115</v>
      </c>
    </row>
    <row r="407" spans="1:19" ht="19" customHeight="1" x14ac:dyDescent="0.3">
      <c r="A407" s="120"/>
      <c r="B407" s="110">
        <f>A407*Table3[[#This Row],[PPP]]</f>
        <v>0</v>
      </c>
      <c r="C407" s="47"/>
      <c r="D407" s="44">
        <v>73569</v>
      </c>
      <c r="E407" s="40" t="s">
        <v>1113</v>
      </c>
      <c r="F407" s="40" t="s">
        <v>166</v>
      </c>
      <c r="G407" s="40" t="s">
        <v>438</v>
      </c>
      <c r="H407" s="28">
        <v>3</v>
      </c>
      <c r="I407" s="27" t="s">
        <v>25</v>
      </c>
      <c r="J407" s="27" t="s">
        <v>1124</v>
      </c>
      <c r="K407" s="27">
        <v>1</v>
      </c>
      <c r="L407" s="28">
        <v>9</v>
      </c>
      <c r="M407" s="27" t="s">
        <v>1115</v>
      </c>
      <c r="N407" s="62">
        <f t="shared" si="11"/>
        <v>8</v>
      </c>
      <c r="O407" s="63">
        <f>IF($L$16-L407&lt;=0,$L$16-Table3[[#This Row],[Container finish time from URC (6" default)]]+52,$L$16-L407)</f>
        <v>11</v>
      </c>
      <c r="P407" s="71"/>
      <c r="Q407" s="71"/>
      <c r="R407" s="72"/>
      <c r="S407" s="66" t="s">
        <v>1115</v>
      </c>
    </row>
    <row r="408" spans="1:19" ht="19" customHeight="1" x14ac:dyDescent="0.3">
      <c r="A408" s="120"/>
      <c r="B408" s="110">
        <f>A408*Table3[[#This Row],[PPP]]</f>
        <v>0</v>
      </c>
      <c r="C408" s="47"/>
      <c r="D408" s="44">
        <v>73938</v>
      </c>
      <c r="E408" s="40" t="s">
        <v>1113</v>
      </c>
      <c r="F408" s="40" t="s">
        <v>166</v>
      </c>
      <c r="G408" s="40" t="s">
        <v>439</v>
      </c>
      <c r="H408" s="28">
        <v>3</v>
      </c>
      <c r="I408" s="27" t="s">
        <v>25</v>
      </c>
      <c r="J408" s="27" t="s">
        <v>1124</v>
      </c>
      <c r="K408" s="27">
        <v>1</v>
      </c>
      <c r="L408" s="27">
        <v>9</v>
      </c>
      <c r="M408" s="27" t="s">
        <v>1115</v>
      </c>
      <c r="N408" s="62">
        <f t="shared" si="11"/>
        <v>8</v>
      </c>
      <c r="O408" s="63">
        <f>IF($L$16-L408&lt;=0,$L$16-Table3[[#This Row],[Container finish time from URC (6" default)]]+52,$L$16-L408)</f>
        <v>11</v>
      </c>
      <c r="P408" s="71"/>
      <c r="Q408" s="71"/>
      <c r="R408" s="72"/>
      <c r="S408" s="66" t="s">
        <v>1115</v>
      </c>
    </row>
    <row r="409" spans="1:19" ht="19" customHeight="1" x14ac:dyDescent="0.3">
      <c r="A409" s="120"/>
      <c r="B409" s="110">
        <f>A409*Table3[[#This Row],[PPP]]</f>
        <v>0</v>
      </c>
      <c r="C409" s="47"/>
      <c r="D409" s="44">
        <v>73988</v>
      </c>
      <c r="E409" s="40" t="s">
        <v>1113</v>
      </c>
      <c r="F409" s="40" t="s">
        <v>166</v>
      </c>
      <c r="G409" s="40" t="s">
        <v>440</v>
      </c>
      <c r="H409" s="28">
        <v>3</v>
      </c>
      <c r="I409" s="27" t="s">
        <v>25</v>
      </c>
      <c r="J409" s="27" t="s">
        <v>1124</v>
      </c>
      <c r="K409" s="27">
        <v>1</v>
      </c>
      <c r="L409" s="28">
        <v>9</v>
      </c>
      <c r="M409" s="27" t="s">
        <v>1115</v>
      </c>
      <c r="N409" s="62">
        <f t="shared" si="11"/>
        <v>8</v>
      </c>
      <c r="O409" s="63">
        <f>IF($L$16-L409&lt;=0,$L$16-Table3[[#This Row],[Container finish time from URC (6" default)]]+52,$L$16-L409)</f>
        <v>11</v>
      </c>
      <c r="P409" s="71"/>
      <c r="Q409" s="71"/>
      <c r="R409" s="72"/>
      <c r="S409" s="66" t="s">
        <v>1115</v>
      </c>
    </row>
    <row r="410" spans="1:19" ht="19" customHeight="1" x14ac:dyDescent="0.3">
      <c r="A410" s="120"/>
      <c r="B410" s="110">
        <f>A410*Table3[[#This Row],[PPP]]</f>
        <v>0</v>
      </c>
      <c r="C410" s="47"/>
      <c r="D410" s="44">
        <v>73571</v>
      </c>
      <c r="E410" s="40" t="s">
        <v>1113</v>
      </c>
      <c r="F410" s="40" t="s">
        <v>166</v>
      </c>
      <c r="G410" s="40" t="s">
        <v>441</v>
      </c>
      <c r="H410" s="28">
        <v>3</v>
      </c>
      <c r="I410" s="27" t="s">
        <v>25</v>
      </c>
      <c r="J410" s="27" t="s">
        <v>1124</v>
      </c>
      <c r="K410" s="27">
        <v>1</v>
      </c>
      <c r="L410" s="27">
        <v>9</v>
      </c>
      <c r="M410" s="27" t="s">
        <v>1115</v>
      </c>
      <c r="N410" s="62">
        <f t="shared" si="11"/>
        <v>8</v>
      </c>
      <c r="O410" s="63">
        <f>IF($L$16-L410&lt;=0,$L$16-Table3[[#This Row],[Container finish time from URC (6" default)]]+52,$L$16-L410)</f>
        <v>11</v>
      </c>
      <c r="P410" s="71"/>
      <c r="Q410" s="71"/>
      <c r="R410" s="72"/>
      <c r="S410" s="66" t="s">
        <v>1115</v>
      </c>
    </row>
    <row r="411" spans="1:19" ht="19" customHeight="1" x14ac:dyDescent="0.3">
      <c r="A411" s="120"/>
      <c r="B411" s="110">
        <f>A411*Table3[[#This Row],[PPP]]</f>
        <v>0</v>
      </c>
      <c r="C411" s="47" t="s">
        <v>1020</v>
      </c>
      <c r="D411" s="44">
        <v>74037</v>
      </c>
      <c r="E411" s="40" t="s">
        <v>1113</v>
      </c>
      <c r="F411" s="40" t="s">
        <v>166</v>
      </c>
      <c r="G411" s="40" t="s">
        <v>442</v>
      </c>
      <c r="H411" s="28">
        <v>3</v>
      </c>
      <c r="I411" s="27" t="s">
        <v>25</v>
      </c>
      <c r="J411" s="27" t="s">
        <v>1124</v>
      </c>
      <c r="K411" s="27">
        <v>1</v>
      </c>
      <c r="L411" s="28">
        <v>9</v>
      </c>
      <c r="M411" s="27" t="s">
        <v>1115</v>
      </c>
      <c r="N411" s="62">
        <f t="shared" si="11"/>
        <v>8</v>
      </c>
      <c r="O411" s="63">
        <f>IF($L$16-L411&lt;=0,$L$16-Table3[[#This Row],[Container finish time from URC (6" default)]]+52,$L$16-L411)</f>
        <v>11</v>
      </c>
      <c r="P411" s="71"/>
      <c r="Q411" s="71"/>
      <c r="R411" s="72"/>
      <c r="S411" s="66" t="s">
        <v>1115</v>
      </c>
    </row>
    <row r="412" spans="1:19" ht="19" customHeight="1" x14ac:dyDescent="0.3">
      <c r="A412" s="120"/>
      <c r="B412" s="110">
        <f>A412*Table3[[#This Row],[PPP]]</f>
        <v>0</v>
      </c>
      <c r="C412" s="47"/>
      <c r="D412" s="44">
        <v>73950</v>
      </c>
      <c r="E412" s="40" t="s">
        <v>1113</v>
      </c>
      <c r="F412" s="40" t="s">
        <v>167</v>
      </c>
      <c r="G412" s="40" t="s">
        <v>443</v>
      </c>
      <c r="H412" s="28">
        <v>3</v>
      </c>
      <c r="I412" s="27" t="s">
        <v>25</v>
      </c>
      <c r="J412" s="27" t="s">
        <v>1124</v>
      </c>
      <c r="K412" s="27">
        <v>1</v>
      </c>
      <c r="L412" s="27">
        <v>7</v>
      </c>
      <c r="M412" s="27" t="s">
        <v>1115</v>
      </c>
      <c r="N412" s="62">
        <f t="shared" si="11"/>
        <v>10</v>
      </c>
      <c r="O412" s="63">
        <f>IF($L$16-L412&lt;=0,$L$16-Table3[[#This Row],[Container finish time from URC (6" default)]]+52,$L$16-L412)</f>
        <v>13</v>
      </c>
      <c r="P412" s="71"/>
      <c r="Q412" s="71"/>
      <c r="R412" s="72"/>
      <c r="S412" s="66" t="s">
        <v>1115</v>
      </c>
    </row>
    <row r="413" spans="1:19" ht="19" customHeight="1" x14ac:dyDescent="0.3">
      <c r="A413" s="120"/>
      <c r="B413" s="110">
        <f>A413*Table3[[#This Row],[PPP]]</f>
        <v>0</v>
      </c>
      <c r="C413" s="48" t="s">
        <v>1000</v>
      </c>
      <c r="D413" s="45">
        <v>74086</v>
      </c>
      <c r="E413" s="40" t="s">
        <v>1113</v>
      </c>
      <c r="F413" s="40" t="s">
        <v>167</v>
      </c>
      <c r="G413" s="40" t="s">
        <v>1018</v>
      </c>
      <c r="H413" s="27">
        <v>3</v>
      </c>
      <c r="I413" s="27" t="s">
        <v>25</v>
      </c>
      <c r="J413" s="27" t="s">
        <v>1124</v>
      </c>
      <c r="K413" s="27">
        <v>1</v>
      </c>
      <c r="L413" s="28">
        <v>7</v>
      </c>
      <c r="M413" s="27" t="s">
        <v>1115</v>
      </c>
      <c r="N413" s="67">
        <f t="shared" si="11"/>
        <v>10</v>
      </c>
      <c r="O413" s="68">
        <f>IF($L$16-L413&lt;=0,$L$16-Table3[[#This Row],[Container finish time from URC (6" default)]]+52,$L$16-L413)</f>
        <v>13</v>
      </c>
      <c r="P413" s="71"/>
      <c r="Q413" s="73"/>
      <c r="R413" s="74"/>
      <c r="S413" s="66" t="s">
        <v>1115</v>
      </c>
    </row>
    <row r="414" spans="1:19" ht="19" customHeight="1" x14ac:dyDescent="0.3">
      <c r="A414" s="120"/>
      <c r="B414" s="110">
        <f>A414*Table3[[#This Row],[PPP]]</f>
        <v>0</v>
      </c>
      <c r="C414" s="47"/>
      <c r="D414" s="44">
        <v>74102</v>
      </c>
      <c r="E414" s="40" t="s">
        <v>1113</v>
      </c>
      <c r="F414" s="40" t="s">
        <v>167</v>
      </c>
      <c r="G414" s="40" t="s">
        <v>444</v>
      </c>
      <c r="H414" s="28">
        <v>3</v>
      </c>
      <c r="I414" s="27" t="s">
        <v>25</v>
      </c>
      <c r="J414" s="27" t="s">
        <v>1124</v>
      </c>
      <c r="K414" s="27">
        <v>1</v>
      </c>
      <c r="L414" s="27">
        <v>7</v>
      </c>
      <c r="M414" s="27" t="s">
        <v>1115</v>
      </c>
      <c r="N414" s="62">
        <f t="shared" si="11"/>
        <v>10</v>
      </c>
      <c r="O414" s="63">
        <f>IF($L$16-L414&lt;=0,$L$16-Table3[[#This Row],[Container finish time from URC (6" default)]]+52,$L$16-L414)</f>
        <v>13</v>
      </c>
      <c r="P414" s="71"/>
      <c r="Q414" s="71"/>
      <c r="R414" s="72"/>
      <c r="S414" s="66" t="s">
        <v>1115</v>
      </c>
    </row>
    <row r="415" spans="1:19" ht="19" customHeight="1" x14ac:dyDescent="0.3">
      <c r="A415" s="120"/>
      <c r="B415" s="110">
        <f>A415*Table3[[#This Row],[PPP]]</f>
        <v>0</v>
      </c>
      <c r="C415" s="47"/>
      <c r="D415" s="44">
        <v>73954</v>
      </c>
      <c r="E415" s="40" t="s">
        <v>1113</v>
      </c>
      <c r="F415" s="40" t="s">
        <v>167</v>
      </c>
      <c r="G415" s="40" t="s">
        <v>445</v>
      </c>
      <c r="H415" s="28">
        <v>3</v>
      </c>
      <c r="I415" s="27" t="s">
        <v>25</v>
      </c>
      <c r="J415" s="27" t="s">
        <v>1124</v>
      </c>
      <c r="K415" s="27">
        <v>1</v>
      </c>
      <c r="L415" s="28">
        <v>7</v>
      </c>
      <c r="M415" s="27" t="s">
        <v>1115</v>
      </c>
      <c r="N415" s="62">
        <f t="shared" si="11"/>
        <v>10</v>
      </c>
      <c r="O415" s="63">
        <f>IF($L$16-L415&lt;=0,$L$16-Table3[[#This Row],[Container finish time from URC (6" default)]]+52,$L$16-L415)</f>
        <v>13</v>
      </c>
      <c r="P415" s="71"/>
      <c r="Q415" s="71"/>
      <c r="R415" s="72"/>
      <c r="S415" s="66" t="s">
        <v>1115</v>
      </c>
    </row>
    <row r="416" spans="1:19" ht="19" customHeight="1" x14ac:dyDescent="0.3">
      <c r="A416" s="120"/>
      <c r="B416" s="110">
        <f>A416*Table3[[#This Row],[PPP]]</f>
        <v>0</v>
      </c>
      <c r="C416" s="47"/>
      <c r="D416" s="44">
        <v>74081</v>
      </c>
      <c r="E416" s="40" t="s">
        <v>1113</v>
      </c>
      <c r="F416" s="40" t="s">
        <v>167</v>
      </c>
      <c r="G416" s="40" t="s">
        <v>446</v>
      </c>
      <c r="H416" s="28">
        <v>3</v>
      </c>
      <c r="I416" s="27" t="s">
        <v>25</v>
      </c>
      <c r="J416" s="27" t="s">
        <v>1124</v>
      </c>
      <c r="K416" s="27">
        <v>1</v>
      </c>
      <c r="L416" s="27">
        <v>7</v>
      </c>
      <c r="M416" s="27" t="s">
        <v>1115</v>
      </c>
      <c r="N416" s="62">
        <f t="shared" si="11"/>
        <v>10</v>
      </c>
      <c r="O416" s="63">
        <f>IF($L$16-L416&lt;=0,$L$16-Table3[[#This Row],[Container finish time from URC (6" default)]]+52,$L$16-L416)</f>
        <v>13</v>
      </c>
      <c r="P416" s="71"/>
      <c r="Q416" s="71"/>
      <c r="R416" s="72"/>
      <c r="S416" s="66" t="s">
        <v>1115</v>
      </c>
    </row>
    <row r="417" spans="1:19" ht="19" customHeight="1" x14ac:dyDescent="0.3">
      <c r="A417" s="120"/>
      <c r="B417" s="110">
        <f>A417*Table3[[#This Row],[PPP]]</f>
        <v>0</v>
      </c>
      <c r="C417" s="47"/>
      <c r="D417" s="44">
        <v>74076</v>
      </c>
      <c r="E417" s="40" t="s">
        <v>1113</v>
      </c>
      <c r="F417" s="40" t="s">
        <v>167</v>
      </c>
      <c r="G417" s="40" t="s">
        <v>447</v>
      </c>
      <c r="H417" s="28">
        <v>3</v>
      </c>
      <c r="I417" s="27" t="s">
        <v>25</v>
      </c>
      <c r="J417" s="27" t="s">
        <v>1124</v>
      </c>
      <c r="K417" s="27">
        <v>1</v>
      </c>
      <c r="L417" s="28">
        <v>7</v>
      </c>
      <c r="M417" s="27" t="s">
        <v>1115</v>
      </c>
      <c r="N417" s="62">
        <f t="shared" si="11"/>
        <v>10</v>
      </c>
      <c r="O417" s="63">
        <f>IF($L$16-L417&lt;=0,$L$16-Table3[[#This Row],[Container finish time from URC (6" default)]]+52,$L$16-L417)</f>
        <v>13</v>
      </c>
      <c r="P417" s="71"/>
      <c r="Q417" s="71"/>
      <c r="R417" s="72"/>
      <c r="S417" s="66" t="s">
        <v>1115</v>
      </c>
    </row>
    <row r="418" spans="1:19" ht="19" customHeight="1" x14ac:dyDescent="0.3">
      <c r="A418" s="120"/>
      <c r="B418" s="110">
        <f>A418*Table3[[#This Row],[PPP]]</f>
        <v>0</v>
      </c>
      <c r="C418" s="47"/>
      <c r="D418" s="44">
        <v>73949</v>
      </c>
      <c r="E418" s="40" t="s">
        <v>1113</v>
      </c>
      <c r="F418" s="40" t="s">
        <v>167</v>
      </c>
      <c r="G418" s="40" t="s">
        <v>448</v>
      </c>
      <c r="H418" s="28">
        <v>3</v>
      </c>
      <c r="I418" s="27" t="s">
        <v>25</v>
      </c>
      <c r="J418" s="27" t="s">
        <v>1124</v>
      </c>
      <c r="K418" s="27">
        <v>1</v>
      </c>
      <c r="L418" s="27">
        <v>7</v>
      </c>
      <c r="M418" s="27" t="s">
        <v>1115</v>
      </c>
      <c r="N418" s="62">
        <f t="shared" si="11"/>
        <v>10</v>
      </c>
      <c r="O418" s="63">
        <f>IF($L$16-L418&lt;=0,$L$16-Table3[[#This Row],[Container finish time from URC (6" default)]]+52,$L$16-L418)</f>
        <v>13</v>
      </c>
      <c r="P418" s="71"/>
      <c r="Q418" s="71"/>
      <c r="R418" s="72"/>
      <c r="S418" s="66" t="s">
        <v>1115</v>
      </c>
    </row>
    <row r="419" spans="1:19" ht="19" customHeight="1" x14ac:dyDescent="0.3">
      <c r="A419" s="120"/>
      <c r="B419" s="110">
        <f>A419*Table3[[#This Row],[PPP]]</f>
        <v>0</v>
      </c>
      <c r="C419" s="47"/>
      <c r="D419" s="44">
        <v>73828</v>
      </c>
      <c r="E419" s="40" t="s">
        <v>1113</v>
      </c>
      <c r="F419" s="40" t="s">
        <v>167</v>
      </c>
      <c r="G419" s="40" t="s">
        <v>449</v>
      </c>
      <c r="H419" s="28">
        <v>3</v>
      </c>
      <c r="I419" s="27" t="s">
        <v>25</v>
      </c>
      <c r="J419" s="27" t="s">
        <v>1124</v>
      </c>
      <c r="K419" s="27">
        <v>1</v>
      </c>
      <c r="L419" s="28">
        <v>7</v>
      </c>
      <c r="M419" s="27" t="s">
        <v>1115</v>
      </c>
      <c r="N419" s="62">
        <f t="shared" si="11"/>
        <v>10</v>
      </c>
      <c r="O419" s="63">
        <f>IF($L$16-L419&lt;=0,$L$16-Table3[[#This Row],[Container finish time from URC (6" default)]]+52,$L$16-L419)</f>
        <v>13</v>
      </c>
      <c r="P419" s="71"/>
      <c r="Q419" s="71"/>
      <c r="R419" s="72"/>
      <c r="S419" s="66" t="s">
        <v>1115</v>
      </c>
    </row>
    <row r="420" spans="1:19" ht="19" customHeight="1" x14ac:dyDescent="0.3">
      <c r="A420" s="120"/>
      <c r="B420" s="110">
        <f>A420*Table3[[#This Row],[PPP]]</f>
        <v>0</v>
      </c>
      <c r="C420" s="47"/>
      <c r="D420" s="44">
        <v>73953</v>
      </c>
      <c r="E420" s="40" t="s">
        <v>1113</v>
      </c>
      <c r="F420" s="40" t="s">
        <v>167</v>
      </c>
      <c r="G420" s="40" t="s">
        <v>450</v>
      </c>
      <c r="H420" s="28">
        <v>3</v>
      </c>
      <c r="I420" s="27" t="s">
        <v>25</v>
      </c>
      <c r="J420" s="27" t="s">
        <v>1124</v>
      </c>
      <c r="K420" s="27">
        <v>1</v>
      </c>
      <c r="L420" s="27">
        <v>7</v>
      </c>
      <c r="M420" s="27" t="s">
        <v>1115</v>
      </c>
      <c r="N420" s="62">
        <f t="shared" si="11"/>
        <v>10</v>
      </c>
      <c r="O420" s="63">
        <f>IF($L$16-L420&lt;=0,$L$16-Table3[[#This Row],[Container finish time from URC (6" default)]]+52,$L$16-L420)</f>
        <v>13</v>
      </c>
      <c r="P420" s="71"/>
      <c r="Q420" s="71"/>
      <c r="R420" s="72"/>
      <c r="S420" s="66" t="s">
        <v>1115</v>
      </c>
    </row>
    <row r="421" spans="1:19" ht="19" customHeight="1" x14ac:dyDescent="0.3">
      <c r="A421" s="120"/>
      <c r="B421" s="110">
        <f>A421*Table3[[#This Row],[PPP]]</f>
        <v>0</v>
      </c>
      <c r="C421" s="47"/>
      <c r="D421" s="44">
        <v>73578</v>
      </c>
      <c r="E421" s="40" t="s">
        <v>1113</v>
      </c>
      <c r="F421" s="40" t="s">
        <v>167</v>
      </c>
      <c r="G421" s="40" t="s">
        <v>451</v>
      </c>
      <c r="H421" s="28">
        <v>3</v>
      </c>
      <c r="I421" s="27" t="s">
        <v>25</v>
      </c>
      <c r="J421" s="27" t="s">
        <v>1124</v>
      </c>
      <c r="K421" s="27">
        <v>1</v>
      </c>
      <c r="L421" s="28">
        <v>7</v>
      </c>
      <c r="M421" s="27" t="s">
        <v>1115</v>
      </c>
      <c r="N421" s="62">
        <f t="shared" si="11"/>
        <v>10</v>
      </c>
      <c r="O421" s="63">
        <f>IF($L$16-L421&lt;=0,$L$16-Table3[[#This Row],[Container finish time from URC (6" default)]]+52,$L$16-L421)</f>
        <v>13</v>
      </c>
      <c r="P421" s="71"/>
      <c r="Q421" s="71"/>
      <c r="R421" s="72"/>
      <c r="S421" s="66" t="s">
        <v>1115</v>
      </c>
    </row>
    <row r="422" spans="1:19" ht="19" customHeight="1" x14ac:dyDescent="0.3">
      <c r="A422" s="120"/>
      <c r="B422" s="110">
        <f>A422*Table3[[#This Row],[PPP]]</f>
        <v>0</v>
      </c>
      <c r="C422" s="47"/>
      <c r="D422" s="44">
        <v>74089</v>
      </c>
      <c r="E422" s="40" t="s">
        <v>1113</v>
      </c>
      <c r="F422" s="40" t="s">
        <v>167</v>
      </c>
      <c r="G422" s="40" t="s">
        <v>452</v>
      </c>
      <c r="H422" s="28">
        <v>3</v>
      </c>
      <c r="I422" s="27" t="s">
        <v>25</v>
      </c>
      <c r="J422" s="27" t="s">
        <v>1124</v>
      </c>
      <c r="K422" s="27">
        <v>1</v>
      </c>
      <c r="L422" s="27">
        <v>7</v>
      </c>
      <c r="M422" s="27" t="s">
        <v>1115</v>
      </c>
      <c r="N422" s="62">
        <f t="shared" si="11"/>
        <v>10</v>
      </c>
      <c r="O422" s="63">
        <f>IF($L$16-L422&lt;=0,$L$16-Table3[[#This Row],[Container finish time from URC (6" default)]]+52,$L$16-L422)</f>
        <v>13</v>
      </c>
      <c r="P422" s="71"/>
      <c r="Q422" s="71"/>
      <c r="R422" s="72"/>
      <c r="S422" s="66" t="s">
        <v>1115</v>
      </c>
    </row>
    <row r="423" spans="1:19" ht="19" customHeight="1" x14ac:dyDescent="0.3">
      <c r="A423" s="120"/>
      <c r="B423" s="110">
        <f>A423*Table3[[#This Row],[PPP]]</f>
        <v>0</v>
      </c>
      <c r="C423" s="47"/>
      <c r="D423" s="44">
        <v>74025</v>
      </c>
      <c r="E423" s="40" t="s">
        <v>1113</v>
      </c>
      <c r="F423" s="40" t="s">
        <v>168</v>
      </c>
      <c r="G423" s="40" t="s">
        <v>33</v>
      </c>
      <c r="H423" s="28">
        <v>3</v>
      </c>
      <c r="I423" s="27" t="s">
        <v>25</v>
      </c>
      <c r="J423" s="27" t="s">
        <v>1124</v>
      </c>
      <c r="K423" s="27">
        <v>1</v>
      </c>
      <c r="L423" s="28">
        <v>8</v>
      </c>
      <c r="M423" s="27" t="s">
        <v>1115</v>
      </c>
      <c r="N423" s="62">
        <f t="shared" si="11"/>
        <v>9</v>
      </c>
      <c r="O423" s="63">
        <f>IF($L$16-L423&lt;=0,$L$16-Table3[[#This Row],[Container finish time from URC (6" default)]]+52,$L$16-L423)</f>
        <v>12</v>
      </c>
      <c r="P423" s="71"/>
      <c r="Q423" s="71"/>
      <c r="R423" s="72"/>
      <c r="S423" s="66" t="s">
        <v>1115</v>
      </c>
    </row>
    <row r="424" spans="1:19" ht="19" customHeight="1" x14ac:dyDescent="0.3">
      <c r="A424" s="120"/>
      <c r="B424" s="110">
        <f>A424*Table3[[#This Row],[PPP]]</f>
        <v>0</v>
      </c>
      <c r="C424" s="47"/>
      <c r="D424" s="44">
        <v>74026</v>
      </c>
      <c r="E424" s="40" t="s">
        <v>1113</v>
      </c>
      <c r="F424" s="40" t="s">
        <v>168</v>
      </c>
      <c r="G424" s="40" t="s">
        <v>38</v>
      </c>
      <c r="H424" s="28">
        <v>3</v>
      </c>
      <c r="I424" s="27" t="s">
        <v>25</v>
      </c>
      <c r="J424" s="27" t="s">
        <v>1124</v>
      </c>
      <c r="K424" s="27">
        <v>1</v>
      </c>
      <c r="L424" s="27">
        <v>8</v>
      </c>
      <c r="M424" s="27" t="s">
        <v>1115</v>
      </c>
      <c r="N424" s="62">
        <f t="shared" si="11"/>
        <v>9</v>
      </c>
      <c r="O424" s="63">
        <f>IF($L$16-L424&lt;=0,$L$16-Table3[[#This Row],[Container finish time from URC (6" default)]]+52,$L$16-L424)</f>
        <v>12</v>
      </c>
      <c r="P424" s="71"/>
      <c r="Q424" s="71"/>
      <c r="R424" s="72"/>
      <c r="S424" s="66" t="s">
        <v>1115</v>
      </c>
    </row>
    <row r="425" spans="1:19" ht="19" customHeight="1" x14ac:dyDescent="0.3">
      <c r="A425" s="120"/>
      <c r="B425" s="110">
        <f>A425*Table3[[#This Row],[PPP]]</f>
        <v>0</v>
      </c>
      <c r="C425" s="47"/>
      <c r="D425" s="44">
        <v>74027</v>
      </c>
      <c r="E425" s="40" t="s">
        <v>1113</v>
      </c>
      <c r="F425" s="40" t="s">
        <v>168</v>
      </c>
      <c r="G425" s="40" t="s">
        <v>35</v>
      </c>
      <c r="H425" s="28">
        <v>3</v>
      </c>
      <c r="I425" s="27" t="s">
        <v>25</v>
      </c>
      <c r="J425" s="27" t="s">
        <v>1124</v>
      </c>
      <c r="K425" s="27">
        <v>1</v>
      </c>
      <c r="L425" s="28">
        <v>8</v>
      </c>
      <c r="M425" s="27" t="s">
        <v>1115</v>
      </c>
      <c r="N425" s="62">
        <f t="shared" si="11"/>
        <v>9</v>
      </c>
      <c r="O425" s="63">
        <f>IF($L$16-L425&lt;=0,$L$16-Table3[[#This Row],[Container finish time from URC (6" default)]]+52,$L$16-L425)</f>
        <v>12</v>
      </c>
      <c r="P425" s="71"/>
      <c r="Q425" s="71"/>
      <c r="R425" s="72"/>
      <c r="S425" s="66" t="s">
        <v>1115</v>
      </c>
    </row>
    <row r="426" spans="1:19" ht="19" customHeight="1" x14ac:dyDescent="0.3">
      <c r="A426" s="120"/>
      <c r="B426" s="110">
        <f>A426*Table3[[#This Row],[PPP]]</f>
        <v>0</v>
      </c>
      <c r="C426" s="47"/>
      <c r="D426" s="44">
        <v>74028</v>
      </c>
      <c r="E426" s="40" t="s">
        <v>1113</v>
      </c>
      <c r="F426" s="40" t="s">
        <v>168</v>
      </c>
      <c r="G426" s="40" t="s">
        <v>37</v>
      </c>
      <c r="H426" s="28">
        <v>3</v>
      </c>
      <c r="I426" s="27" t="s">
        <v>25</v>
      </c>
      <c r="J426" s="27" t="s">
        <v>1124</v>
      </c>
      <c r="K426" s="27">
        <v>1</v>
      </c>
      <c r="L426" s="27">
        <v>8</v>
      </c>
      <c r="M426" s="27" t="s">
        <v>1115</v>
      </c>
      <c r="N426" s="62">
        <f t="shared" si="11"/>
        <v>9</v>
      </c>
      <c r="O426" s="63">
        <f>IF($L$16-L426&lt;=0,$L$16-Table3[[#This Row],[Container finish time from URC (6" default)]]+52,$L$16-L426)</f>
        <v>12</v>
      </c>
      <c r="P426" s="71"/>
      <c r="Q426" s="71"/>
      <c r="R426" s="72"/>
      <c r="S426" s="66" t="s">
        <v>1115</v>
      </c>
    </row>
    <row r="427" spans="1:19" ht="19" customHeight="1" x14ac:dyDescent="0.3">
      <c r="A427" s="120"/>
      <c r="B427" s="110">
        <f>A427*Table3[[#This Row],[PPP]]</f>
        <v>0</v>
      </c>
      <c r="C427" s="47"/>
      <c r="D427" s="44">
        <v>74029</v>
      </c>
      <c r="E427" s="40" t="s">
        <v>1113</v>
      </c>
      <c r="F427" s="40" t="s">
        <v>168</v>
      </c>
      <c r="G427" s="40" t="s">
        <v>32</v>
      </c>
      <c r="H427" s="28">
        <v>3</v>
      </c>
      <c r="I427" s="27" t="s">
        <v>25</v>
      </c>
      <c r="J427" s="27" t="s">
        <v>1124</v>
      </c>
      <c r="K427" s="27">
        <v>1</v>
      </c>
      <c r="L427" s="28">
        <v>8</v>
      </c>
      <c r="M427" s="27" t="s">
        <v>1115</v>
      </c>
      <c r="N427" s="62">
        <f t="shared" si="11"/>
        <v>9</v>
      </c>
      <c r="O427" s="63">
        <f>IF($L$16-L427&lt;=0,$L$16-Table3[[#This Row],[Container finish time from URC (6" default)]]+52,$L$16-L427)</f>
        <v>12</v>
      </c>
      <c r="P427" s="71"/>
      <c r="Q427" s="71"/>
      <c r="R427" s="72"/>
      <c r="S427" s="66" t="s">
        <v>1115</v>
      </c>
    </row>
    <row r="428" spans="1:19" ht="19" customHeight="1" x14ac:dyDescent="0.3">
      <c r="A428" s="120"/>
      <c r="B428" s="110">
        <f>A428*Table3[[#This Row],[PPP]]</f>
        <v>0</v>
      </c>
      <c r="C428" s="47"/>
      <c r="D428" s="44">
        <v>73887</v>
      </c>
      <c r="E428" s="40" t="s">
        <v>1113</v>
      </c>
      <c r="F428" s="40" t="s">
        <v>169</v>
      </c>
      <c r="G428" s="40" t="s">
        <v>453</v>
      </c>
      <c r="H428" s="28">
        <v>3</v>
      </c>
      <c r="I428" s="27" t="s">
        <v>25</v>
      </c>
      <c r="J428" s="27" t="s">
        <v>1124</v>
      </c>
      <c r="K428" s="27">
        <v>1</v>
      </c>
      <c r="L428" s="27">
        <v>8</v>
      </c>
      <c r="M428" s="27" t="s">
        <v>1115</v>
      </c>
      <c r="N428" s="62">
        <f t="shared" si="11"/>
        <v>9</v>
      </c>
      <c r="O428" s="63">
        <f>IF($L$16-L428&lt;=0,$L$16-Table3[[#This Row],[Container finish time from URC (6" default)]]+52,$L$16-L428)</f>
        <v>12</v>
      </c>
      <c r="P428" s="71"/>
      <c r="Q428" s="71"/>
      <c r="R428" s="72"/>
      <c r="S428" s="66" t="s">
        <v>1115</v>
      </c>
    </row>
    <row r="429" spans="1:19" ht="19" customHeight="1" x14ac:dyDescent="0.3">
      <c r="A429" s="120"/>
      <c r="B429" s="110">
        <f>A429*Table3[[#This Row],[PPP]]</f>
        <v>0</v>
      </c>
      <c r="C429" s="47"/>
      <c r="D429" s="44">
        <v>73680</v>
      </c>
      <c r="E429" s="40" t="s">
        <v>1113</v>
      </c>
      <c r="F429" s="40" t="s">
        <v>169</v>
      </c>
      <c r="G429" s="40" t="s">
        <v>454</v>
      </c>
      <c r="H429" s="28">
        <v>3</v>
      </c>
      <c r="I429" s="27" t="s">
        <v>25</v>
      </c>
      <c r="J429" s="27" t="s">
        <v>1124</v>
      </c>
      <c r="K429" s="27">
        <v>1</v>
      </c>
      <c r="L429" s="28">
        <v>8</v>
      </c>
      <c r="M429" s="27" t="s">
        <v>1115</v>
      </c>
      <c r="N429" s="62">
        <f t="shared" si="11"/>
        <v>9</v>
      </c>
      <c r="O429" s="63">
        <f>IF($L$16-L429&lt;=0,$L$16-Table3[[#This Row],[Container finish time from URC (6" default)]]+52,$L$16-L429)</f>
        <v>12</v>
      </c>
      <c r="P429" s="71"/>
      <c r="Q429" s="71"/>
      <c r="R429" s="72"/>
      <c r="S429" s="66" t="s">
        <v>1115</v>
      </c>
    </row>
    <row r="430" spans="1:19" ht="19" customHeight="1" x14ac:dyDescent="0.3">
      <c r="A430" s="120"/>
      <c r="B430" s="110">
        <f>A430*Table3[[#This Row],[PPP]]</f>
        <v>0</v>
      </c>
      <c r="C430" s="47"/>
      <c r="D430" s="44">
        <v>73682</v>
      </c>
      <c r="E430" s="40" t="s">
        <v>1113</v>
      </c>
      <c r="F430" s="40" t="s">
        <v>169</v>
      </c>
      <c r="G430" s="40" t="s">
        <v>455</v>
      </c>
      <c r="H430" s="28">
        <v>3</v>
      </c>
      <c r="I430" s="27" t="s">
        <v>25</v>
      </c>
      <c r="J430" s="27" t="s">
        <v>1124</v>
      </c>
      <c r="K430" s="27">
        <v>1</v>
      </c>
      <c r="L430" s="27">
        <v>8</v>
      </c>
      <c r="M430" s="27" t="s">
        <v>1115</v>
      </c>
      <c r="N430" s="62">
        <f t="shared" si="11"/>
        <v>9</v>
      </c>
      <c r="O430" s="63">
        <f>IF($L$16-L430&lt;=0,$L$16-Table3[[#This Row],[Container finish time from URC (6" default)]]+52,$L$16-L430)</f>
        <v>12</v>
      </c>
      <c r="P430" s="71"/>
      <c r="Q430" s="71"/>
      <c r="R430" s="72"/>
      <c r="S430" s="66" t="s">
        <v>1115</v>
      </c>
    </row>
    <row r="431" spans="1:19" ht="19" customHeight="1" x14ac:dyDescent="0.3">
      <c r="A431" s="120"/>
      <c r="B431" s="110">
        <f>A431*Table3[[#This Row],[PPP]]</f>
        <v>0</v>
      </c>
      <c r="C431" s="47"/>
      <c r="D431" s="44">
        <v>73920</v>
      </c>
      <c r="E431" s="40" t="s">
        <v>1113</v>
      </c>
      <c r="F431" s="40" t="s">
        <v>169</v>
      </c>
      <c r="G431" s="40" t="s">
        <v>456</v>
      </c>
      <c r="H431" s="28">
        <v>3</v>
      </c>
      <c r="I431" s="27" t="s">
        <v>25</v>
      </c>
      <c r="J431" s="27" t="s">
        <v>1124</v>
      </c>
      <c r="K431" s="27">
        <v>1</v>
      </c>
      <c r="L431" s="28">
        <v>8</v>
      </c>
      <c r="M431" s="27" t="s">
        <v>1115</v>
      </c>
      <c r="N431" s="62">
        <f t="shared" si="11"/>
        <v>9</v>
      </c>
      <c r="O431" s="63">
        <f>IF($L$16-L431&lt;=0,$L$16-Table3[[#This Row],[Container finish time from URC (6" default)]]+52,$L$16-L431)</f>
        <v>12</v>
      </c>
      <c r="P431" s="71"/>
      <c r="Q431" s="71"/>
      <c r="R431" s="72"/>
      <c r="S431" s="66" t="s">
        <v>1115</v>
      </c>
    </row>
    <row r="432" spans="1:19" ht="19" customHeight="1" x14ac:dyDescent="0.3">
      <c r="A432" s="120"/>
      <c r="B432" s="110">
        <f>A432*Table3[[#This Row],[PPP]]</f>
        <v>0</v>
      </c>
      <c r="C432" s="47"/>
      <c r="D432" s="44">
        <v>73683</v>
      </c>
      <c r="E432" s="40" t="s">
        <v>1113</v>
      </c>
      <c r="F432" s="40" t="s">
        <v>169</v>
      </c>
      <c r="G432" s="40" t="s">
        <v>457</v>
      </c>
      <c r="H432" s="28">
        <v>3</v>
      </c>
      <c r="I432" s="27" t="s">
        <v>25</v>
      </c>
      <c r="J432" s="27" t="s">
        <v>1124</v>
      </c>
      <c r="K432" s="27">
        <v>1</v>
      </c>
      <c r="L432" s="27">
        <v>8</v>
      </c>
      <c r="M432" s="27" t="s">
        <v>1115</v>
      </c>
      <c r="N432" s="62">
        <f t="shared" si="11"/>
        <v>9</v>
      </c>
      <c r="O432" s="63">
        <f>IF($L$16-L432&lt;=0,$L$16-Table3[[#This Row],[Container finish time from URC (6" default)]]+52,$L$16-L432)</f>
        <v>12</v>
      </c>
      <c r="P432" s="71"/>
      <c r="Q432" s="71"/>
      <c r="R432" s="72"/>
      <c r="S432" s="66" t="s">
        <v>1115</v>
      </c>
    </row>
    <row r="433" spans="1:19" ht="19" customHeight="1" x14ac:dyDescent="0.3">
      <c r="A433" s="120"/>
      <c r="B433" s="110">
        <f>A433*Table3[[#This Row],[PPP]]</f>
        <v>0</v>
      </c>
      <c r="C433" s="48" t="s">
        <v>1000</v>
      </c>
      <c r="D433" s="44">
        <v>74014</v>
      </c>
      <c r="E433" s="40" t="s">
        <v>1113</v>
      </c>
      <c r="F433" s="40" t="s">
        <v>170</v>
      </c>
      <c r="G433" s="40" t="s">
        <v>458</v>
      </c>
      <c r="H433" s="28">
        <v>3</v>
      </c>
      <c r="I433" s="27" t="s">
        <v>25</v>
      </c>
      <c r="J433" s="27" t="s">
        <v>1124</v>
      </c>
      <c r="K433" s="27">
        <v>1</v>
      </c>
      <c r="L433" s="28">
        <v>7</v>
      </c>
      <c r="M433" s="27" t="s">
        <v>1115</v>
      </c>
      <c r="N433" s="62">
        <f t="shared" si="11"/>
        <v>10</v>
      </c>
      <c r="O433" s="63">
        <f>IF($L$16-L433&lt;=0,$L$16-Table3[[#This Row],[Container finish time from URC (6" default)]]+52,$L$16-L433)</f>
        <v>13</v>
      </c>
      <c r="P433" s="71"/>
      <c r="Q433" s="71"/>
      <c r="R433" s="72"/>
      <c r="S433" s="66" t="s">
        <v>1115</v>
      </c>
    </row>
    <row r="434" spans="1:19" ht="19" customHeight="1" x14ac:dyDescent="0.3">
      <c r="A434" s="120"/>
      <c r="B434" s="110">
        <f>A434*Table3[[#This Row],[PPP]]</f>
        <v>0</v>
      </c>
      <c r="C434" s="48" t="s">
        <v>1000</v>
      </c>
      <c r="D434" s="44">
        <v>74015</v>
      </c>
      <c r="E434" s="40" t="s">
        <v>1113</v>
      </c>
      <c r="F434" s="40" t="s">
        <v>170</v>
      </c>
      <c r="G434" s="40" t="s">
        <v>459</v>
      </c>
      <c r="H434" s="28">
        <v>3</v>
      </c>
      <c r="I434" s="27" t="s">
        <v>25</v>
      </c>
      <c r="J434" s="27" t="s">
        <v>1124</v>
      </c>
      <c r="K434" s="27">
        <v>1</v>
      </c>
      <c r="L434" s="27">
        <v>7</v>
      </c>
      <c r="M434" s="27" t="s">
        <v>1115</v>
      </c>
      <c r="N434" s="62">
        <f t="shared" si="11"/>
        <v>10</v>
      </c>
      <c r="O434" s="63">
        <f>IF($L$16-L434&lt;=0,$L$16-Table3[[#This Row],[Container finish time from URC (6" default)]]+52,$L$16-L434)</f>
        <v>13</v>
      </c>
      <c r="P434" s="71"/>
      <c r="Q434" s="71"/>
      <c r="R434" s="72"/>
      <c r="S434" s="66" t="s">
        <v>1115</v>
      </c>
    </row>
    <row r="435" spans="1:19" ht="19" customHeight="1" x14ac:dyDescent="0.3">
      <c r="A435" s="120"/>
      <c r="B435" s="110">
        <f>A435*Table3[[#This Row],[PPP]]</f>
        <v>0</v>
      </c>
      <c r="C435" s="47"/>
      <c r="D435" s="44">
        <v>74060</v>
      </c>
      <c r="E435" s="40" t="s">
        <v>1113</v>
      </c>
      <c r="F435" s="40" t="s">
        <v>171</v>
      </c>
      <c r="G435" s="40" t="s">
        <v>460</v>
      </c>
      <c r="H435" s="28">
        <v>3</v>
      </c>
      <c r="I435" s="27" t="s">
        <v>25</v>
      </c>
      <c r="J435" s="27" t="s">
        <v>1124</v>
      </c>
      <c r="K435" s="27">
        <v>1</v>
      </c>
      <c r="L435" s="28">
        <v>8</v>
      </c>
      <c r="M435" s="27" t="s">
        <v>1115</v>
      </c>
      <c r="N435" s="62">
        <f t="shared" ref="N435:N498" si="12">IF($L$16-L435-H435&lt;=0,$L$16-L435-H435+52,$L$16-L435-H435)</f>
        <v>9</v>
      </c>
      <c r="O435" s="63">
        <f>IF($L$16-L435&lt;=0,$L$16-Table3[[#This Row],[Container finish time from URC (6" default)]]+52,$L$16-L435)</f>
        <v>12</v>
      </c>
      <c r="P435" s="71"/>
      <c r="Q435" s="71"/>
      <c r="R435" s="72"/>
      <c r="S435" s="66" t="s">
        <v>1115</v>
      </c>
    </row>
    <row r="436" spans="1:19" ht="19" customHeight="1" x14ac:dyDescent="0.3">
      <c r="A436" s="120"/>
      <c r="B436" s="110">
        <f>A436*Table3[[#This Row],[PPP]]</f>
        <v>0</v>
      </c>
      <c r="C436" s="47"/>
      <c r="D436" s="44">
        <v>73687</v>
      </c>
      <c r="E436" s="40" t="s">
        <v>1113</v>
      </c>
      <c r="F436" s="40" t="s">
        <v>171</v>
      </c>
      <c r="G436" s="40" t="s">
        <v>461</v>
      </c>
      <c r="H436" s="28">
        <v>3</v>
      </c>
      <c r="I436" s="27" t="s">
        <v>25</v>
      </c>
      <c r="J436" s="27" t="s">
        <v>1124</v>
      </c>
      <c r="K436" s="27">
        <v>1</v>
      </c>
      <c r="L436" s="27">
        <v>8</v>
      </c>
      <c r="M436" s="27" t="s">
        <v>1115</v>
      </c>
      <c r="N436" s="62">
        <f t="shared" si="12"/>
        <v>9</v>
      </c>
      <c r="O436" s="63">
        <f>IF($L$16-L436&lt;=0,$L$16-Table3[[#This Row],[Container finish time from URC (6" default)]]+52,$L$16-L436)</f>
        <v>12</v>
      </c>
      <c r="P436" s="71"/>
      <c r="Q436" s="71"/>
      <c r="R436" s="72"/>
      <c r="S436" s="66" t="s">
        <v>1115</v>
      </c>
    </row>
    <row r="437" spans="1:19" ht="19" customHeight="1" x14ac:dyDescent="0.3">
      <c r="A437" s="120"/>
      <c r="B437" s="110">
        <f>A437*Table3[[#This Row],[PPP]]</f>
        <v>0</v>
      </c>
      <c r="C437" s="47"/>
      <c r="D437" s="44">
        <v>73806</v>
      </c>
      <c r="E437" s="40" t="s">
        <v>1113</v>
      </c>
      <c r="F437" s="40" t="s">
        <v>171</v>
      </c>
      <c r="G437" s="40" t="s">
        <v>462</v>
      </c>
      <c r="H437" s="28">
        <v>3</v>
      </c>
      <c r="I437" s="27" t="s">
        <v>25</v>
      </c>
      <c r="J437" s="27" t="s">
        <v>1124</v>
      </c>
      <c r="K437" s="27">
        <v>1</v>
      </c>
      <c r="L437" s="28">
        <v>8</v>
      </c>
      <c r="M437" s="27" t="s">
        <v>1115</v>
      </c>
      <c r="N437" s="62">
        <f t="shared" si="12"/>
        <v>9</v>
      </c>
      <c r="O437" s="63">
        <f>IF($L$16-L437&lt;=0,$L$16-Table3[[#This Row],[Container finish time from URC (6" default)]]+52,$L$16-L437)</f>
        <v>12</v>
      </c>
      <c r="P437" s="71"/>
      <c r="Q437" s="71"/>
      <c r="R437" s="72"/>
      <c r="S437" s="66" t="s">
        <v>1115</v>
      </c>
    </row>
    <row r="438" spans="1:19" ht="19" customHeight="1" x14ac:dyDescent="0.3">
      <c r="A438" s="120"/>
      <c r="B438" s="110">
        <f>A438*Table3[[#This Row],[PPP]]</f>
        <v>0</v>
      </c>
      <c r="C438" s="47"/>
      <c r="D438" s="44">
        <v>73955</v>
      </c>
      <c r="E438" s="40" t="s">
        <v>1113</v>
      </c>
      <c r="F438" s="40" t="s">
        <v>171</v>
      </c>
      <c r="G438" s="40" t="s">
        <v>463</v>
      </c>
      <c r="H438" s="28">
        <v>3</v>
      </c>
      <c r="I438" s="27" t="s">
        <v>25</v>
      </c>
      <c r="J438" s="27" t="s">
        <v>1124</v>
      </c>
      <c r="K438" s="27">
        <v>1</v>
      </c>
      <c r="L438" s="27">
        <v>8</v>
      </c>
      <c r="M438" s="27" t="s">
        <v>1115</v>
      </c>
      <c r="N438" s="62">
        <f t="shared" si="12"/>
        <v>9</v>
      </c>
      <c r="O438" s="63">
        <f>IF($L$16-L438&lt;=0,$L$16-Table3[[#This Row],[Container finish time from URC (6" default)]]+52,$L$16-L438)</f>
        <v>12</v>
      </c>
      <c r="P438" s="71"/>
      <c r="Q438" s="71"/>
      <c r="R438" s="72"/>
      <c r="S438" s="66" t="s">
        <v>1115</v>
      </c>
    </row>
    <row r="439" spans="1:19" ht="19" customHeight="1" x14ac:dyDescent="0.3">
      <c r="A439" s="120"/>
      <c r="B439" s="110">
        <f>A439*Table3[[#This Row],[PPP]]</f>
        <v>0</v>
      </c>
      <c r="C439" s="47"/>
      <c r="D439" s="44">
        <v>73807</v>
      </c>
      <c r="E439" s="40" t="s">
        <v>1113</v>
      </c>
      <c r="F439" s="40" t="s">
        <v>171</v>
      </c>
      <c r="G439" s="40" t="s">
        <v>464</v>
      </c>
      <c r="H439" s="28">
        <v>3</v>
      </c>
      <c r="I439" s="27" t="s">
        <v>25</v>
      </c>
      <c r="J439" s="27" t="s">
        <v>1124</v>
      </c>
      <c r="K439" s="27">
        <v>1</v>
      </c>
      <c r="L439" s="28">
        <v>8</v>
      </c>
      <c r="M439" s="27" t="s">
        <v>1115</v>
      </c>
      <c r="N439" s="62">
        <f t="shared" si="12"/>
        <v>9</v>
      </c>
      <c r="O439" s="63">
        <f>IF($L$16-L439&lt;=0,$L$16-Table3[[#This Row],[Container finish time from URC (6" default)]]+52,$L$16-L439)</f>
        <v>12</v>
      </c>
      <c r="P439" s="71"/>
      <c r="Q439" s="71"/>
      <c r="R439" s="72"/>
      <c r="S439" s="66" t="s">
        <v>1115</v>
      </c>
    </row>
    <row r="440" spans="1:19" ht="19" customHeight="1" x14ac:dyDescent="0.3">
      <c r="A440" s="120"/>
      <c r="B440" s="110">
        <f>A440*Table3[[#This Row],[PPP]]</f>
        <v>0</v>
      </c>
      <c r="C440" s="48" t="s">
        <v>1000</v>
      </c>
      <c r="D440" s="45">
        <v>74136</v>
      </c>
      <c r="E440" s="40" t="s">
        <v>1113</v>
      </c>
      <c r="F440" s="40" t="s">
        <v>171</v>
      </c>
      <c r="G440" s="40" t="s">
        <v>1019</v>
      </c>
      <c r="H440" s="27">
        <v>3</v>
      </c>
      <c r="I440" s="27" t="s">
        <v>25</v>
      </c>
      <c r="J440" s="27" t="s">
        <v>1124</v>
      </c>
      <c r="K440" s="27">
        <v>1</v>
      </c>
      <c r="L440" s="27">
        <v>8</v>
      </c>
      <c r="M440" s="27" t="s">
        <v>1115</v>
      </c>
      <c r="N440" s="67">
        <f t="shared" si="12"/>
        <v>9</v>
      </c>
      <c r="O440" s="68">
        <f>IF($L$16-L440&lt;=0,$L$16-Table3[[#This Row],[Container finish time from URC (6" default)]]+52,$L$16-L440)</f>
        <v>12</v>
      </c>
      <c r="P440" s="71"/>
      <c r="Q440" s="73"/>
      <c r="R440" s="74"/>
      <c r="S440" s="66" t="s">
        <v>1115</v>
      </c>
    </row>
    <row r="441" spans="1:19" ht="19" customHeight="1" x14ac:dyDescent="0.3">
      <c r="A441" s="120"/>
      <c r="B441" s="110">
        <f>A441*Table3[[#This Row],[PPP]]</f>
        <v>0</v>
      </c>
      <c r="C441" s="47"/>
      <c r="D441" s="44">
        <v>73824</v>
      </c>
      <c r="E441" s="40" t="s">
        <v>1113</v>
      </c>
      <c r="F441" s="40" t="s">
        <v>172</v>
      </c>
      <c r="G441" s="40" t="s">
        <v>465</v>
      </c>
      <c r="H441" s="28">
        <v>3</v>
      </c>
      <c r="I441" s="27" t="s">
        <v>25</v>
      </c>
      <c r="J441" s="27" t="s">
        <v>1124</v>
      </c>
      <c r="K441" s="27">
        <v>1</v>
      </c>
      <c r="L441" s="28">
        <v>9</v>
      </c>
      <c r="M441" s="27" t="s">
        <v>1115</v>
      </c>
      <c r="N441" s="62">
        <f t="shared" si="12"/>
        <v>8</v>
      </c>
      <c r="O441" s="63">
        <f>IF($L$16-L441&lt;=0,$L$16-Table3[[#This Row],[Container finish time from URC (6" default)]]+52,$L$16-L441)</f>
        <v>11</v>
      </c>
      <c r="P441" s="71"/>
      <c r="Q441" s="71"/>
      <c r="R441" s="72"/>
      <c r="S441" s="66" t="s">
        <v>1115</v>
      </c>
    </row>
    <row r="442" spans="1:19" ht="19" customHeight="1" x14ac:dyDescent="0.3">
      <c r="A442" s="120"/>
      <c r="B442" s="110">
        <f>A442*Table3[[#This Row],[PPP]]</f>
        <v>0</v>
      </c>
      <c r="C442" s="47"/>
      <c r="D442" s="44">
        <v>73573</v>
      </c>
      <c r="E442" s="40" t="s">
        <v>1113</v>
      </c>
      <c r="F442" s="40" t="s">
        <v>172</v>
      </c>
      <c r="G442" s="40" t="s">
        <v>466</v>
      </c>
      <c r="H442" s="28">
        <v>3</v>
      </c>
      <c r="I442" s="27" t="s">
        <v>25</v>
      </c>
      <c r="J442" s="27" t="s">
        <v>1124</v>
      </c>
      <c r="K442" s="27">
        <v>1</v>
      </c>
      <c r="L442" s="27">
        <v>9</v>
      </c>
      <c r="M442" s="27" t="s">
        <v>1115</v>
      </c>
      <c r="N442" s="62">
        <f t="shared" si="12"/>
        <v>8</v>
      </c>
      <c r="O442" s="63">
        <f>IF($L$16-L442&lt;=0,$L$16-Table3[[#This Row],[Container finish time from URC (6" default)]]+52,$L$16-L442)</f>
        <v>11</v>
      </c>
      <c r="P442" s="71"/>
      <c r="Q442" s="71"/>
      <c r="R442" s="72"/>
      <c r="S442" s="66" t="s">
        <v>1115</v>
      </c>
    </row>
    <row r="443" spans="1:19" ht="19" customHeight="1" x14ac:dyDescent="0.3">
      <c r="A443" s="120"/>
      <c r="B443" s="110">
        <f>A443*Table3[[#This Row],[PPP]]</f>
        <v>0</v>
      </c>
      <c r="C443" s="47"/>
      <c r="D443" s="44">
        <v>74064</v>
      </c>
      <c r="E443" s="40" t="s">
        <v>1113</v>
      </c>
      <c r="F443" s="40" t="s">
        <v>172</v>
      </c>
      <c r="G443" s="40" t="s">
        <v>467</v>
      </c>
      <c r="H443" s="28">
        <v>3</v>
      </c>
      <c r="I443" s="27" t="s">
        <v>25</v>
      </c>
      <c r="J443" s="27" t="s">
        <v>1124</v>
      </c>
      <c r="K443" s="27">
        <v>1</v>
      </c>
      <c r="L443" s="28">
        <v>9</v>
      </c>
      <c r="M443" s="27" t="s">
        <v>1115</v>
      </c>
      <c r="N443" s="62">
        <f t="shared" si="12"/>
        <v>8</v>
      </c>
      <c r="O443" s="63">
        <f>IF($L$16-L443&lt;=0,$L$16-Table3[[#This Row],[Container finish time from URC (6" default)]]+52,$L$16-L443)</f>
        <v>11</v>
      </c>
      <c r="P443" s="71"/>
      <c r="Q443" s="71"/>
      <c r="R443" s="72"/>
      <c r="S443" s="66" t="s">
        <v>1115</v>
      </c>
    </row>
    <row r="444" spans="1:19" ht="19" customHeight="1" x14ac:dyDescent="0.3">
      <c r="A444" s="120"/>
      <c r="B444" s="110">
        <f>A444*Table3[[#This Row],[PPP]]</f>
        <v>0</v>
      </c>
      <c r="C444" s="47"/>
      <c r="D444" s="44">
        <v>73505</v>
      </c>
      <c r="E444" s="40" t="s">
        <v>1113</v>
      </c>
      <c r="F444" s="40" t="s">
        <v>172</v>
      </c>
      <c r="G444" s="40" t="s">
        <v>14</v>
      </c>
      <c r="H444" s="28">
        <v>3</v>
      </c>
      <c r="I444" s="27" t="s">
        <v>25</v>
      </c>
      <c r="J444" s="27" t="s">
        <v>1124</v>
      </c>
      <c r="K444" s="27">
        <v>1</v>
      </c>
      <c r="L444" s="27">
        <v>9</v>
      </c>
      <c r="M444" s="27" t="s">
        <v>1115</v>
      </c>
      <c r="N444" s="62">
        <f t="shared" si="12"/>
        <v>8</v>
      </c>
      <c r="O444" s="63">
        <f>IF($L$16-L444&lt;=0,$L$16-Table3[[#This Row],[Container finish time from URC (6" default)]]+52,$L$16-L444)</f>
        <v>11</v>
      </c>
      <c r="P444" s="71"/>
      <c r="Q444" s="71"/>
      <c r="R444" s="72"/>
      <c r="S444" s="66" t="s">
        <v>1115</v>
      </c>
    </row>
    <row r="445" spans="1:19" ht="19" customHeight="1" x14ac:dyDescent="0.3">
      <c r="A445" s="120"/>
      <c r="B445" s="110">
        <f>A445*Table3[[#This Row],[PPP]]</f>
        <v>0</v>
      </c>
      <c r="C445" s="47"/>
      <c r="D445" s="44">
        <v>73995</v>
      </c>
      <c r="E445" s="40" t="s">
        <v>1113</v>
      </c>
      <c r="F445" s="40" t="s">
        <v>172</v>
      </c>
      <c r="G445" s="40" t="s">
        <v>468</v>
      </c>
      <c r="H445" s="28">
        <v>3</v>
      </c>
      <c r="I445" s="27" t="s">
        <v>25</v>
      </c>
      <c r="J445" s="27" t="s">
        <v>1124</v>
      </c>
      <c r="K445" s="27">
        <v>1</v>
      </c>
      <c r="L445" s="28">
        <v>9</v>
      </c>
      <c r="M445" s="27" t="s">
        <v>1115</v>
      </c>
      <c r="N445" s="62">
        <f t="shared" si="12"/>
        <v>8</v>
      </c>
      <c r="O445" s="63">
        <f>IF($L$16-L445&lt;=0,$L$16-Table3[[#This Row],[Container finish time from URC (6" default)]]+52,$L$16-L445)</f>
        <v>11</v>
      </c>
      <c r="P445" s="71"/>
      <c r="Q445" s="71"/>
      <c r="R445" s="72"/>
      <c r="S445" s="66" t="s">
        <v>1115</v>
      </c>
    </row>
    <row r="446" spans="1:19" ht="19" customHeight="1" x14ac:dyDescent="0.3">
      <c r="A446" s="120"/>
      <c r="B446" s="110">
        <f>A446*Table3[[#This Row],[PPP]]</f>
        <v>0</v>
      </c>
      <c r="C446" s="47"/>
      <c r="D446" s="44">
        <v>73925</v>
      </c>
      <c r="E446" s="40" t="s">
        <v>1113</v>
      </c>
      <c r="F446" s="40" t="s">
        <v>172</v>
      </c>
      <c r="G446" s="40" t="s">
        <v>469</v>
      </c>
      <c r="H446" s="28">
        <v>3</v>
      </c>
      <c r="I446" s="27" t="s">
        <v>25</v>
      </c>
      <c r="J446" s="27" t="s">
        <v>1124</v>
      </c>
      <c r="K446" s="27">
        <v>1</v>
      </c>
      <c r="L446" s="27">
        <v>9</v>
      </c>
      <c r="M446" s="27" t="s">
        <v>1115</v>
      </c>
      <c r="N446" s="62">
        <f t="shared" si="12"/>
        <v>8</v>
      </c>
      <c r="O446" s="63">
        <f>IF($L$16-L446&lt;=0,$L$16-Table3[[#This Row],[Container finish time from URC (6" default)]]+52,$L$16-L446)</f>
        <v>11</v>
      </c>
      <c r="P446" s="71"/>
      <c r="Q446" s="71"/>
      <c r="R446" s="72"/>
      <c r="S446" s="66" t="s">
        <v>1115</v>
      </c>
    </row>
    <row r="447" spans="1:19" ht="19" customHeight="1" x14ac:dyDescent="0.3">
      <c r="A447" s="120"/>
      <c r="B447" s="110">
        <f>A447*Table3[[#This Row],[PPP]]</f>
        <v>0</v>
      </c>
      <c r="C447" s="47"/>
      <c r="D447" s="44">
        <v>74033</v>
      </c>
      <c r="E447" s="40" t="s">
        <v>1113</v>
      </c>
      <c r="F447" s="40" t="s">
        <v>172</v>
      </c>
      <c r="G447" s="40" t="s">
        <v>55</v>
      </c>
      <c r="H447" s="28">
        <v>3</v>
      </c>
      <c r="I447" s="27" t="s">
        <v>25</v>
      </c>
      <c r="J447" s="27" t="s">
        <v>1124</v>
      </c>
      <c r="K447" s="27">
        <v>1</v>
      </c>
      <c r="L447" s="28">
        <v>9</v>
      </c>
      <c r="M447" s="27" t="s">
        <v>1115</v>
      </c>
      <c r="N447" s="62">
        <f t="shared" si="12"/>
        <v>8</v>
      </c>
      <c r="O447" s="63">
        <f>IF($L$16-L447&lt;=0,$L$16-Table3[[#This Row],[Container finish time from URC (6" default)]]+52,$L$16-L447)</f>
        <v>11</v>
      </c>
      <c r="P447" s="71"/>
      <c r="Q447" s="71"/>
      <c r="R447" s="72"/>
      <c r="S447" s="66" t="s">
        <v>1115</v>
      </c>
    </row>
    <row r="448" spans="1:19" ht="19" customHeight="1" x14ac:dyDescent="0.3">
      <c r="A448" s="120"/>
      <c r="B448" s="110">
        <f>A448*Table3[[#This Row],[PPP]]</f>
        <v>0</v>
      </c>
      <c r="C448" s="47"/>
      <c r="D448" s="44">
        <v>73826</v>
      </c>
      <c r="E448" s="40" t="s">
        <v>1113</v>
      </c>
      <c r="F448" s="40" t="s">
        <v>172</v>
      </c>
      <c r="G448" s="40" t="s">
        <v>470</v>
      </c>
      <c r="H448" s="28">
        <v>3</v>
      </c>
      <c r="I448" s="27" t="s">
        <v>25</v>
      </c>
      <c r="J448" s="27" t="s">
        <v>1124</v>
      </c>
      <c r="K448" s="27">
        <v>1</v>
      </c>
      <c r="L448" s="27">
        <v>9</v>
      </c>
      <c r="M448" s="27" t="s">
        <v>1115</v>
      </c>
      <c r="N448" s="62">
        <f t="shared" si="12"/>
        <v>8</v>
      </c>
      <c r="O448" s="63">
        <f>IF($L$16-L448&lt;=0,$L$16-Table3[[#This Row],[Container finish time from URC (6" default)]]+52,$L$16-L448)</f>
        <v>11</v>
      </c>
      <c r="P448" s="71"/>
      <c r="Q448" s="71"/>
      <c r="R448" s="72"/>
      <c r="S448" s="66" t="s">
        <v>1115</v>
      </c>
    </row>
    <row r="449" spans="1:19" ht="19" customHeight="1" x14ac:dyDescent="0.3">
      <c r="A449" s="120"/>
      <c r="B449" s="110">
        <f>A449*Table3[[#This Row],[PPP]]</f>
        <v>0</v>
      </c>
      <c r="C449" s="47"/>
      <c r="D449" s="44">
        <v>73989</v>
      </c>
      <c r="E449" s="40" t="s">
        <v>1113</v>
      </c>
      <c r="F449" s="40" t="s">
        <v>172</v>
      </c>
      <c r="G449" s="40" t="s">
        <v>471</v>
      </c>
      <c r="H449" s="28">
        <v>3</v>
      </c>
      <c r="I449" s="27" t="s">
        <v>25</v>
      </c>
      <c r="J449" s="27" t="s">
        <v>1124</v>
      </c>
      <c r="K449" s="27">
        <v>1</v>
      </c>
      <c r="L449" s="28">
        <v>9</v>
      </c>
      <c r="M449" s="27" t="s">
        <v>1115</v>
      </c>
      <c r="N449" s="62">
        <f t="shared" si="12"/>
        <v>8</v>
      </c>
      <c r="O449" s="63">
        <f>IF($L$16-L449&lt;=0,$L$16-Table3[[#This Row],[Container finish time from URC (6" default)]]+52,$L$16-L449)</f>
        <v>11</v>
      </c>
      <c r="P449" s="71"/>
      <c r="Q449" s="71"/>
      <c r="R449" s="72"/>
      <c r="S449" s="66" t="s">
        <v>1115</v>
      </c>
    </row>
    <row r="450" spans="1:19" ht="19" customHeight="1" x14ac:dyDescent="0.3">
      <c r="A450" s="120"/>
      <c r="B450" s="110">
        <f>A450*Table3[[#This Row],[PPP]]</f>
        <v>0</v>
      </c>
      <c r="C450" s="47"/>
      <c r="D450" s="44">
        <v>73512</v>
      </c>
      <c r="E450" s="40" t="s">
        <v>1113</v>
      </c>
      <c r="F450" s="40" t="s">
        <v>172</v>
      </c>
      <c r="G450" s="40" t="s">
        <v>472</v>
      </c>
      <c r="H450" s="28">
        <v>3</v>
      </c>
      <c r="I450" s="27" t="s">
        <v>25</v>
      </c>
      <c r="J450" s="27" t="s">
        <v>1124</v>
      </c>
      <c r="K450" s="27">
        <v>1</v>
      </c>
      <c r="L450" s="27">
        <v>9</v>
      </c>
      <c r="M450" s="27" t="s">
        <v>1115</v>
      </c>
      <c r="N450" s="62">
        <f t="shared" si="12"/>
        <v>8</v>
      </c>
      <c r="O450" s="63">
        <f>IF($L$16-L450&lt;=0,$L$16-Table3[[#This Row],[Container finish time from URC (6" default)]]+52,$L$16-L450)</f>
        <v>11</v>
      </c>
      <c r="P450" s="71"/>
      <c r="Q450" s="71"/>
      <c r="R450" s="72"/>
      <c r="S450" s="66" t="s">
        <v>1115</v>
      </c>
    </row>
    <row r="451" spans="1:19" ht="19" customHeight="1" x14ac:dyDescent="0.3">
      <c r="A451" s="120"/>
      <c r="B451" s="110">
        <f>A451*Table3[[#This Row],[PPP]]</f>
        <v>0</v>
      </c>
      <c r="C451" s="47"/>
      <c r="D451" s="44">
        <v>51116</v>
      </c>
      <c r="E451" s="40" t="s">
        <v>102</v>
      </c>
      <c r="F451" s="40" t="s">
        <v>1023</v>
      </c>
      <c r="G451" s="40" t="s">
        <v>1025</v>
      </c>
      <c r="H451" s="28">
        <v>6</v>
      </c>
      <c r="I451" s="27" t="s">
        <v>25</v>
      </c>
      <c r="J451" s="27" t="s">
        <v>1124</v>
      </c>
      <c r="K451" s="27">
        <v>1</v>
      </c>
      <c r="L451" s="28">
        <v>14</v>
      </c>
      <c r="M451" s="28">
        <v>18</v>
      </c>
      <c r="N451" s="62">
        <f t="shared" si="12"/>
        <v>52</v>
      </c>
      <c r="O451" s="63">
        <f>IF($L$16-L451&lt;=0,$L$16-Table3[[#This Row],[Container finish time from URC (6" default)]]+52,$L$16-L451)</f>
        <v>6</v>
      </c>
      <c r="P451" s="63">
        <f>IF($L$16-M451&lt;=0,$L$16-Table3[[#This Row],[DIRECT STICK or "All In" timing            with Callus or Basewell                   (6" default)]]+52,$L$16-M451)</f>
        <v>2</v>
      </c>
      <c r="Q451" s="63">
        <f>IF($L$16-N451&lt;=0,$L$16-Table3[[#This Row],[Stick Week   URC]]+52,$L$16-N451)</f>
        <v>20</v>
      </c>
      <c r="R451" s="63">
        <f>IF($L$16-O451&lt;=0,$L$16-Table3[[#This Row],[Liner Arrival Week/ Transplant Week]]+52,$L$16-O451)</f>
        <v>14</v>
      </c>
      <c r="S451" s="77">
        <f>IF($L$16-M451&lt;=0,$L$16-Table3[DIRECT STICK or "All In" timing            with Callus or Basewell                   (6" default)]+52,$L$16-M451)</f>
        <v>2</v>
      </c>
    </row>
    <row r="452" spans="1:19" ht="19" customHeight="1" x14ac:dyDescent="0.3">
      <c r="A452" s="120"/>
      <c r="B452" s="110">
        <f>A452*Table3[[#This Row],[PPP]]</f>
        <v>0</v>
      </c>
      <c r="C452" s="48" t="s">
        <v>1000</v>
      </c>
      <c r="D452" s="45">
        <v>51105</v>
      </c>
      <c r="E452" s="42" t="s">
        <v>102</v>
      </c>
      <c r="F452" s="40" t="s">
        <v>1023</v>
      </c>
      <c r="G452" s="40" t="s">
        <v>1031</v>
      </c>
      <c r="H452" s="27">
        <v>6</v>
      </c>
      <c r="I452" s="27" t="s">
        <v>25</v>
      </c>
      <c r="J452" s="27" t="s">
        <v>1124</v>
      </c>
      <c r="K452" s="27">
        <v>1</v>
      </c>
      <c r="L452" s="27">
        <v>14</v>
      </c>
      <c r="M452" s="27">
        <v>18</v>
      </c>
      <c r="N452" s="67">
        <f t="shared" si="12"/>
        <v>52</v>
      </c>
      <c r="O452" s="68">
        <f>IF($L$16-L452&lt;=0,$L$16-Table3[[#This Row],[Container finish time from URC (6" default)]]+52,$L$16-L452)</f>
        <v>6</v>
      </c>
      <c r="P452" s="71"/>
      <c r="Q452" s="73"/>
      <c r="R452" s="74"/>
      <c r="S452" s="77">
        <f>IF($L$16-M452&lt;=0,$L$16-Table3[DIRECT STICK or "All In" timing            with Callus or Basewell                   (6" default)]+52,$L$16-M452)</f>
        <v>2</v>
      </c>
    </row>
    <row r="453" spans="1:19" ht="19" customHeight="1" x14ac:dyDescent="0.3">
      <c r="A453" s="120"/>
      <c r="B453" s="110">
        <f>A453*Table3[[#This Row],[PPP]]</f>
        <v>0</v>
      </c>
      <c r="C453" s="47"/>
      <c r="D453" s="44">
        <v>51121</v>
      </c>
      <c r="E453" s="40" t="s">
        <v>102</v>
      </c>
      <c r="F453" s="40" t="s">
        <v>1023</v>
      </c>
      <c r="G453" s="40" t="s">
        <v>1026</v>
      </c>
      <c r="H453" s="28">
        <v>6</v>
      </c>
      <c r="I453" s="27" t="s">
        <v>25</v>
      </c>
      <c r="J453" s="27" t="s">
        <v>1124</v>
      </c>
      <c r="K453" s="27">
        <v>1</v>
      </c>
      <c r="L453" s="28">
        <v>14</v>
      </c>
      <c r="M453" s="28">
        <v>18</v>
      </c>
      <c r="N453" s="62">
        <f t="shared" si="12"/>
        <v>52</v>
      </c>
      <c r="O453" s="63">
        <f>IF($L$16-L453&lt;=0,$L$16-Table3[[#This Row],[Container finish time from URC (6" default)]]+52,$L$16-L453)</f>
        <v>6</v>
      </c>
      <c r="P453" s="71"/>
      <c r="Q453" s="71"/>
      <c r="R453" s="72"/>
      <c r="S453" s="77">
        <f>IF($L$16-M453&lt;=0,$L$16-Table3[DIRECT STICK or "All In" timing            with Callus or Basewell                   (6" default)]+52,$L$16-M453)</f>
        <v>2</v>
      </c>
    </row>
    <row r="454" spans="1:19" ht="19" customHeight="1" x14ac:dyDescent="0.3">
      <c r="A454" s="120"/>
      <c r="B454" s="110">
        <f>A454*Table3[[#This Row],[PPP]]</f>
        <v>0</v>
      </c>
      <c r="C454" s="47"/>
      <c r="D454" s="44">
        <v>51103</v>
      </c>
      <c r="E454" s="40" t="s">
        <v>102</v>
      </c>
      <c r="F454" s="40" t="s">
        <v>1023</v>
      </c>
      <c r="G454" s="40" t="s">
        <v>1027</v>
      </c>
      <c r="H454" s="28">
        <v>6</v>
      </c>
      <c r="I454" s="27" t="s">
        <v>25</v>
      </c>
      <c r="J454" s="27" t="s">
        <v>1124</v>
      </c>
      <c r="K454" s="27">
        <v>1</v>
      </c>
      <c r="L454" s="28">
        <v>14</v>
      </c>
      <c r="M454" s="28">
        <v>18</v>
      </c>
      <c r="N454" s="62">
        <f t="shared" si="12"/>
        <v>52</v>
      </c>
      <c r="O454" s="63">
        <f>IF($L$16-L454&lt;=0,$L$16-Table3[[#This Row],[Container finish time from URC (6" default)]]+52,$L$16-L454)</f>
        <v>6</v>
      </c>
      <c r="P454" s="71"/>
      <c r="Q454" s="71"/>
      <c r="R454" s="72"/>
      <c r="S454" s="77">
        <f>IF($L$16-M454&lt;=0,$L$16-Table3[DIRECT STICK or "All In" timing            with Callus or Basewell                   (6" default)]+52,$L$16-M454)</f>
        <v>2</v>
      </c>
    </row>
    <row r="455" spans="1:19" ht="19" customHeight="1" x14ac:dyDescent="0.3">
      <c r="A455" s="120"/>
      <c r="B455" s="110">
        <f>A455*Table3[[#This Row],[PPP]]</f>
        <v>0</v>
      </c>
      <c r="C455" s="47" t="s">
        <v>1021</v>
      </c>
      <c r="D455" s="45">
        <v>51107</v>
      </c>
      <c r="E455" s="42" t="s">
        <v>102</v>
      </c>
      <c r="F455" s="40" t="s">
        <v>1023</v>
      </c>
      <c r="G455" s="35" t="s">
        <v>1022</v>
      </c>
      <c r="H455" s="27">
        <v>6</v>
      </c>
      <c r="I455" s="27" t="s">
        <v>25</v>
      </c>
      <c r="J455" s="27" t="s">
        <v>1124</v>
      </c>
      <c r="K455" s="27">
        <v>1</v>
      </c>
      <c r="L455" s="27">
        <v>14</v>
      </c>
      <c r="M455" s="27">
        <v>18</v>
      </c>
      <c r="N455" s="67">
        <f t="shared" si="12"/>
        <v>52</v>
      </c>
      <c r="O455" s="68">
        <f>IF($L$16-L455&lt;=0,$L$16-Table3[[#This Row],[Container finish time from URC (6" default)]]+52,$L$16-L455)</f>
        <v>6</v>
      </c>
      <c r="P455" s="71"/>
      <c r="Q455" s="73"/>
      <c r="R455" s="74"/>
      <c r="S455" s="77">
        <f>IF($L$16-M455&lt;=0,$L$16-Table3[DIRECT STICK or "All In" timing            with Callus or Basewell                   (6" default)]+52,$L$16-M455)</f>
        <v>2</v>
      </c>
    </row>
    <row r="456" spans="1:19" ht="19" customHeight="1" x14ac:dyDescent="0.3">
      <c r="A456" s="120"/>
      <c r="B456" s="110">
        <f>A456*Table3[[#This Row],[PPP]]</f>
        <v>0</v>
      </c>
      <c r="C456" s="47"/>
      <c r="D456" s="44">
        <v>51108</v>
      </c>
      <c r="E456" s="40" t="s">
        <v>102</v>
      </c>
      <c r="F456" s="40" t="s">
        <v>1023</v>
      </c>
      <c r="G456" s="40" t="s">
        <v>1028</v>
      </c>
      <c r="H456" s="28">
        <v>6</v>
      </c>
      <c r="I456" s="27" t="s">
        <v>25</v>
      </c>
      <c r="J456" s="27" t="s">
        <v>1124</v>
      </c>
      <c r="K456" s="27">
        <v>1</v>
      </c>
      <c r="L456" s="28">
        <v>14</v>
      </c>
      <c r="M456" s="28">
        <v>18</v>
      </c>
      <c r="N456" s="62">
        <f t="shared" si="12"/>
        <v>52</v>
      </c>
      <c r="O456" s="63">
        <f>IF($L$16-L456&lt;=0,$L$16-Table3[[#This Row],[Container finish time from URC (6" default)]]+52,$L$16-L456)</f>
        <v>6</v>
      </c>
      <c r="P456" s="71"/>
      <c r="Q456" s="71"/>
      <c r="R456" s="72"/>
      <c r="S456" s="77">
        <f>IF($L$16-M456&lt;=0,$L$16-Table3[DIRECT STICK or "All In" timing            with Callus or Basewell                   (6" default)]+52,$L$16-M456)</f>
        <v>2</v>
      </c>
    </row>
    <row r="457" spans="1:19" ht="19" customHeight="1" x14ac:dyDescent="0.3">
      <c r="A457" s="120"/>
      <c r="B457" s="110">
        <f>A457*Table3[[#This Row],[PPP]]</f>
        <v>0</v>
      </c>
      <c r="C457" s="47"/>
      <c r="D457" s="44">
        <v>51176</v>
      </c>
      <c r="E457" s="40" t="s">
        <v>102</v>
      </c>
      <c r="F457" s="40" t="s">
        <v>1023</v>
      </c>
      <c r="G457" s="40" t="s">
        <v>1029</v>
      </c>
      <c r="H457" s="28">
        <v>6</v>
      </c>
      <c r="I457" s="27" t="s">
        <v>25</v>
      </c>
      <c r="J457" s="27" t="s">
        <v>1124</v>
      </c>
      <c r="K457" s="27">
        <v>1</v>
      </c>
      <c r="L457" s="28">
        <v>14</v>
      </c>
      <c r="M457" s="28">
        <v>18</v>
      </c>
      <c r="N457" s="62">
        <f t="shared" si="12"/>
        <v>52</v>
      </c>
      <c r="O457" s="63">
        <f>IF($L$16-L457&lt;=0,$L$16-Table3[[#This Row],[Container finish time from URC (6" default)]]+52,$L$16-L457)</f>
        <v>6</v>
      </c>
      <c r="P457" s="71"/>
      <c r="Q457" s="71"/>
      <c r="R457" s="72"/>
      <c r="S457" s="77">
        <f>IF($L$16-M457&lt;=0,$L$16-Table3[DIRECT STICK or "All In" timing            with Callus or Basewell                   (6" default)]+52,$L$16-M457)</f>
        <v>2</v>
      </c>
    </row>
    <row r="458" spans="1:19" ht="19" customHeight="1" x14ac:dyDescent="0.3">
      <c r="A458" s="120"/>
      <c r="B458" s="110">
        <f>A458*Table3[[#This Row],[PPP]]</f>
        <v>0</v>
      </c>
      <c r="C458" s="47"/>
      <c r="D458" s="44">
        <v>51193</v>
      </c>
      <c r="E458" s="40" t="s">
        <v>102</v>
      </c>
      <c r="F458" s="40" t="s">
        <v>1024</v>
      </c>
      <c r="G458" s="40" t="s">
        <v>1030</v>
      </c>
      <c r="H458" s="28">
        <v>6</v>
      </c>
      <c r="I458" s="27" t="s">
        <v>25</v>
      </c>
      <c r="J458" s="27" t="s">
        <v>1124</v>
      </c>
      <c r="K458" s="27">
        <v>1</v>
      </c>
      <c r="L458" s="28">
        <v>14</v>
      </c>
      <c r="M458" s="28">
        <v>18</v>
      </c>
      <c r="N458" s="62">
        <f t="shared" si="12"/>
        <v>52</v>
      </c>
      <c r="O458" s="63">
        <f>IF($L$16-L458&lt;=0,$L$16-Table3[[#This Row],[Container finish time from URC (6" default)]]+52,$L$16-L458)</f>
        <v>6</v>
      </c>
      <c r="P458" s="71"/>
      <c r="Q458" s="71"/>
      <c r="R458" s="72"/>
      <c r="S458" s="77">
        <f>IF($L$16-M458&lt;=0,$L$16-Table3[DIRECT STICK or "All In" timing            with Callus or Basewell                   (6" default)]+52,$L$16-M458)</f>
        <v>2</v>
      </c>
    </row>
    <row r="459" spans="1:19" ht="19" customHeight="1" x14ac:dyDescent="0.3">
      <c r="A459" s="120"/>
      <c r="B459" s="110">
        <f>A459*Table3[[#This Row],[PPP]]</f>
        <v>0</v>
      </c>
      <c r="C459" s="47" t="s">
        <v>1020</v>
      </c>
      <c r="D459" s="44">
        <v>80595</v>
      </c>
      <c r="E459" s="40" t="s">
        <v>103</v>
      </c>
      <c r="F459" s="40" t="s">
        <v>132</v>
      </c>
      <c r="G459" s="40" t="s">
        <v>473</v>
      </c>
      <c r="H459" s="28">
        <v>5</v>
      </c>
      <c r="I459" s="28">
        <v>4</v>
      </c>
      <c r="J459" s="27" t="s">
        <v>1124</v>
      </c>
      <c r="K459" s="28">
        <v>2</v>
      </c>
      <c r="L459" s="28">
        <v>11</v>
      </c>
      <c r="M459" s="27" t="s">
        <v>1115</v>
      </c>
      <c r="N459" s="62">
        <f t="shared" si="12"/>
        <v>4</v>
      </c>
      <c r="O459" s="63">
        <f>IF($L$16-L459&lt;=0,$L$16-Table3[[#This Row],[Container finish time from URC (6" default)]]+52,$L$16-L459)</f>
        <v>9</v>
      </c>
      <c r="P459" s="71"/>
      <c r="Q459" s="71"/>
      <c r="R459" s="72"/>
      <c r="S459" s="66" t="s">
        <v>1115</v>
      </c>
    </row>
    <row r="460" spans="1:19" ht="19" customHeight="1" x14ac:dyDescent="0.3">
      <c r="A460" s="120"/>
      <c r="B460" s="110">
        <f>A460*Table3[[#This Row],[PPP]]</f>
        <v>0</v>
      </c>
      <c r="C460" s="47"/>
      <c r="D460" s="44">
        <v>80093</v>
      </c>
      <c r="E460" s="40" t="s">
        <v>103</v>
      </c>
      <c r="F460" s="40" t="s">
        <v>132</v>
      </c>
      <c r="G460" s="40" t="s">
        <v>44</v>
      </c>
      <c r="H460" s="28">
        <v>4</v>
      </c>
      <c r="I460" s="28">
        <v>3</v>
      </c>
      <c r="J460" s="27" t="s">
        <v>1124</v>
      </c>
      <c r="K460" s="28">
        <v>2</v>
      </c>
      <c r="L460" s="28">
        <v>9</v>
      </c>
      <c r="M460" s="27" t="s">
        <v>1115</v>
      </c>
      <c r="N460" s="62">
        <f t="shared" si="12"/>
        <v>7</v>
      </c>
      <c r="O460" s="63">
        <f>IF($L$16-L460&lt;=0,$L$16-Table3[[#This Row],[Container finish time from URC (6" default)]]+52,$L$16-L460)</f>
        <v>11</v>
      </c>
      <c r="P460" s="71"/>
      <c r="Q460" s="71"/>
      <c r="R460" s="72"/>
      <c r="S460" s="66" t="s">
        <v>1115</v>
      </c>
    </row>
    <row r="461" spans="1:19" ht="19" customHeight="1" x14ac:dyDescent="0.3">
      <c r="A461" s="120"/>
      <c r="B461" s="110">
        <f>A461*Table3[[#This Row],[PPP]]</f>
        <v>0</v>
      </c>
      <c r="C461" s="47"/>
      <c r="D461" s="44">
        <v>62459</v>
      </c>
      <c r="E461" s="40" t="s">
        <v>104</v>
      </c>
      <c r="F461" s="40" t="s">
        <v>173</v>
      </c>
      <c r="G461" s="40" t="s">
        <v>474</v>
      </c>
      <c r="H461" s="28">
        <v>4</v>
      </c>
      <c r="I461" s="28">
        <v>3</v>
      </c>
      <c r="J461" s="27" t="s">
        <v>1124</v>
      </c>
      <c r="K461" s="28">
        <v>1</v>
      </c>
      <c r="L461" s="28">
        <v>8</v>
      </c>
      <c r="M461" s="27" t="s">
        <v>1115</v>
      </c>
      <c r="N461" s="62">
        <f t="shared" si="12"/>
        <v>8</v>
      </c>
      <c r="O461" s="63">
        <f>IF($L$16-L461&lt;=0,$L$16-Table3[[#This Row],[Container finish time from URC (6" default)]]+52,$L$16-L461)</f>
        <v>12</v>
      </c>
      <c r="P461" s="71"/>
      <c r="Q461" s="71"/>
      <c r="R461" s="72"/>
      <c r="S461" s="66" t="s">
        <v>1115</v>
      </c>
    </row>
    <row r="462" spans="1:19" ht="19" customHeight="1" x14ac:dyDescent="0.3">
      <c r="A462" s="120"/>
      <c r="B462" s="110">
        <f>A462*Table3[[#This Row],[PPP]]</f>
        <v>0</v>
      </c>
      <c r="C462" s="47"/>
      <c r="D462" s="44">
        <v>62121</v>
      </c>
      <c r="E462" s="40" t="s">
        <v>104</v>
      </c>
      <c r="F462" s="40" t="s">
        <v>173</v>
      </c>
      <c r="G462" s="40" t="s">
        <v>475</v>
      </c>
      <c r="H462" s="28">
        <v>4</v>
      </c>
      <c r="I462" s="28">
        <v>3</v>
      </c>
      <c r="J462" s="27" t="s">
        <v>1124</v>
      </c>
      <c r="K462" s="28">
        <v>1</v>
      </c>
      <c r="L462" s="28">
        <v>8</v>
      </c>
      <c r="M462" s="27" t="s">
        <v>1115</v>
      </c>
      <c r="N462" s="62">
        <f t="shared" si="12"/>
        <v>8</v>
      </c>
      <c r="O462" s="63">
        <f>IF($L$16-L462&lt;=0,$L$16-Table3[[#This Row],[Container finish time from URC (6" default)]]+52,$L$16-L462)</f>
        <v>12</v>
      </c>
      <c r="P462" s="71"/>
      <c r="Q462" s="71"/>
      <c r="R462" s="72"/>
      <c r="S462" s="66" t="s">
        <v>1115</v>
      </c>
    </row>
    <row r="463" spans="1:19" ht="19" customHeight="1" x14ac:dyDescent="0.3">
      <c r="A463" s="120"/>
      <c r="B463" s="110">
        <f>A463*Table3[[#This Row],[PPP]]</f>
        <v>0</v>
      </c>
      <c r="C463" s="47"/>
      <c r="D463" s="44">
        <v>62327</v>
      </c>
      <c r="E463" s="40" t="s">
        <v>104</v>
      </c>
      <c r="F463" s="40" t="s">
        <v>173</v>
      </c>
      <c r="G463" s="40" t="s">
        <v>476</v>
      </c>
      <c r="H463" s="28">
        <v>4</v>
      </c>
      <c r="I463" s="28">
        <v>3</v>
      </c>
      <c r="J463" s="27" t="s">
        <v>1124</v>
      </c>
      <c r="K463" s="28">
        <v>1</v>
      </c>
      <c r="L463" s="28">
        <v>8</v>
      </c>
      <c r="M463" s="27" t="s">
        <v>1115</v>
      </c>
      <c r="N463" s="62">
        <f t="shared" si="12"/>
        <v>8</v>
      </c>
      <c r="O463" s="63">
        <f>IF($L$16-L463&lt;=0,$L$16-Table3[[#This Row],[Container finish time from URC (6" default)]]+52,$L$16-L463)</f>
        <v>12</v>
      </c>
      <c r="P463" s="71"/>
      <c r="Q463" s="71"/>
      <c r="R463" s="72"/>
      <c r="S463" s="66" t="s">
        <v>1115</v>
      </c>
    </row>
    <row r="464" spans="1:19" ht="19" customHeight="1" x14ac:dyDescent="0.3">
      <c r="A464" s="120"/>
      <c r="B464" s="110">
        <f>A464*Table3[[#This Row],[PPP]]</f>
        <v>0</v>
      </c>
      <c r="C464" s="47"/>
      <c r="D464" s="44">
        <v>62203</v>
      </c>
      <c r="E464" s="40" t="s">
        <v>104</v>
      </c>
      <c r="F464" s="40" t="s">
        <v>173</v>
      </c>
      <c r="G464" s="40" t="s">
        <v>477</v>
      </c>
      <c r="H464" s="28">
        <v>4</v>
      </c>
      <c r="I464" s="28">
        <v>3</v>
      </c>
      <c r="J464" s="27" t="s">
        <v>1124</v>
      </c>
      <c r="K464" s="28">
        <v>1</v>
      </c>
      <c r="L464" s="28">
        <v>8</v>
      </c>
      <c r="M464" s="27" t="s">
        <v>1115</v>
      </c>
      <c r="N464" s="62">
        <f t="shared" si="12"/>
        <v>8</v>
      </c>
      <c r="O464" s="63">
        <f>IF($L$16-L464&lt;=0,$L$16-Table3[[#This Row],[Container finish time from URC (6" default)]]+52,$L$16-L464)</f>
        <v>12</v>
      </c>
      <c r="P464" s="71"/>
      <c r="Q464" s="71"/>
      <c r="R464" s="72"/>
      <c r="S464" s="66" t="s">
        <v>1115</v>
      </c>
    </row>
    <row r="465" spans="1:19" ht="19" customHeight="1" x14ac:dyDescent="0.3">
      <c r="A465" s="120"/>
      <c r="B465" s="110">
        <f>A465*Table3[[#This Row],[PPP]]</f>
        <v>0</v>
      </c>
      <c r="C465" s="47"/>
      <c r="D465" s="44">
        <v>62358</v>
      </c>
      <c r="E465" s="40" t="s">
        <v>104</v>
      </c>
      <c r="F465" s="40" t="s">
        <v>174</v>
      </c>
      <c r="G465" s="40" t="s">
        <v>478</v>
      </c>
      <c r="H465" s="28">
        <v>4</v>
      </c>
      <c r="I465" s="28">
        <v>3</v>
      </c>
      <c r="J465" s="27" t="s">
        <v>1124</v>
      </c>
      <c r="K465" s="28">
        <v>1</v>
      </c>
      <c r="L465" s="28">
        <v>8</v>
      </c>
      <c r="M465" s="27" t="s">
        <v>1115</v>
      </c>
      <c r="N465" s="62">
        <f t="shared" si="12"/>
        <v>8</v>
      </c>
      <c r="O465" s="63">
        <f>IF($L$16-L465&lt;=0,$L$16-Table3[[#This Row],[Container finish time from URC (6" default)]]+52,$L$16-L465)</f>
        <v>12</v>
      </c>
      <c r="P465" s="71"/>
      <c r="Q465" s="71"/>
      <c r="R465" s="72"/>
      <c r="S465" s="66" t="s">
        <v>1115</v>
      </c>
    </row>
    <row r="466" spans="1:19" ht="19" customHeight="1" x14ac:dyDescent="0.3">
      <c r="A466" s="120"/>
      <c r="B466" s="110">
        <f>A466*Table3[[#This Row],[PPP]]</f>
        <v>0</v>
      </c>
      <c r="C466" s="47"/>
      <c r="D466" s="44">
        <v>62352</v>
      </c>
      <c r="E466" s="40" t="s">
        <v>104</v>
      </c>
      <c r="F466" s="40" t="s">
        <v>174</v>
      </c>
      <c r="G466" s="40" t="s">
        <v>479</v>
      </c>
      <c r="H466" s="28">
        <v>4</v>
      </c>
      <c r="I466" s="28">
        <v>3</v>
      </c>
      <c r="J466" s="27" t="s">
        <v>1124</v>
      </c>
      <c r="K466" s="28">
        <v>1</v>
      </c>
      <c r="L466" s="28">
        <v>8</v>
      </c>
      <c r="M466" s="27" t="s">
        <v>1115</v>
      </c>
      <c r="N466" s="62">
        <f t="shared" si="12"/>
        <v>8</v>
      </c>
      <c r="O466" s="63">
        <f>IF($L$16-L466&lt;=0,$L$16-Table3[[#This Row],[Container finish time from URC (6" default)]]+52,$L$16-L466)</f>
        <v>12</v>
      </c>
      <c r="P466" s="71"/>
      <c r="Q466" s="71"/>
      <c r="R466" s="72"/>
      <c r="S466" s="66" t="s">
        <v>1115</v>
      </c>
    </row>
    <row r="467" spans="1:19" ht="19" customHeight="1" x14ac:dyDescent="0.3">
      <c r="A467" s="120"/>
      <c r="B467" s="110">
        <f>A467*Table3[[#This Row],[PPP]]</f>
        <v>0</v>
      </c>
      <c r="C467" s="47"/>
      <c r="D467" s="44">
        <v>62332</v>
      </c>
      <c r="E467" s="40" t="s">
        <v>104</v>
      </c>
      <c r="F467" s="40" t="s">
        <v>174</v>
      </c>
      <c r="G467" s="40" t="s">
        <v>480</v>
      </c>
      <c r="H467" s="28">
        <v>4</v>
      </c>
      <c r="I467" s="28">
        <v>3</v>
      </c>
      <c r="J467" s="27" t="s">
        <v>1124</v>
      </c>
      <c r="K467" s="28">
        <v>1</v>
      </c>
      <c r="L467" s="28">
        <v>8</v>
      </c>
      <c r="M467" s="27" t="s">
        <v>1115</v>
      </c>
      <c r="N467" s="62">
        <f t="shared" si="12"/>
        <v>8</v>
      </c>
      <c r="O467" s="63">
        <f>IF($L$16-L467&lt;=0,$L$16-Table3[[#This Row],[Container finish time from URC (6" default)]]+52,$L$16-L467)</f>
        <v>12</v>
      </c>
      <c r="P467" s="71"/>
      <c r="Q467" s="71"/>
      <c r="R467" s="72"/>
      <c r="S467" s="66" t="s">
        <v>1115</v>
      </c>
    </row>
    <row r="468" spans="1:19" ht="19" customHeight="1" x14ac:dyDescent="0.3">
      <c r="A468" s="120"/>
      <c r="B468" s="110">
        <f>A468*Table3[[#This Row],[PPP]]</f>
        <v>0</v>
      </c>
      <c r="C468" s="47"/>
      <c r="D468" s="44">
        <v>62322</v>
      </c>
      <c r="E468" s="40" t="s">
        <v>104</v>
      </c>
      <c r="F468" s="40" t="s">
        <v>174</v>
      </c>
      <c r="G468" s="40" t="s">
        <v>481</v>
      </c>
      <c r="H468" s="28">
        <v>4</v>
      </c>
      <c r="I468" s="28">
        <v>3</v>
      </c>
      <c r="J468" s="27" t="s">
        <v>1124</v>
      </c>
      <c r="K468" s="28">
        <v>1</v>
      </c>
      <c r="L468" s="28">
        <v>8</v>
      </c>
      <c r="M468" s="27" t="s">
        <v>1115</v>
      </c>
      <c r="N468" s="62">
        <f t="shared" si="12"/>
        <v>8</v>
      </c>
      <c r="O468" s="63">
        <f>IF($L$16-L468&lt;=0,$L$16-Table3[[#This Row],[Container finish time from URC (6" default)]]+52,$L$16-L468)</f>
        <v>12</v>
      </c>
      <c r="P468" s="71"/>
      <c r="Q468" s="71"/>
      <c r="R468" s="72"/>
      <c r="S468" s="66" t="s">
        <v>1115</v>
      </c>
    </row>
    <row r="469" spans="1:19" ht="19" customHeight="1" x14ac:dyDescent="0.3">
      <c r="A469" s="120"/>
      <c r="B469" s="110">
        <f>A469*Table3[[#This Row],[PPP]]</f>
        <v>0</v>
      </c>
      <c r="C469" s="47"/>
      <c r="D469" s="44">
        <v>62435</v>
      </c>
      <c r="E469" s="40" t="s">
        <v>104</v>
      </c>
      <c r="F469" s="40" t="s">
        <v>174</v>
      </c>
      <c r="G469" s="40" t="s">
        <v>482</v>
      </c>
      <c r="H469" s="28">
        <v>4</v>
      </c>
      <c r="I469" s="28">
        <v>3</v>
      </c>
      <c r="J469" s="27" t="s">
        <v>1124</v>
      </c>
      <c r="K469" s="28">
        <v>1</v>
      </c>
      <c r="L469" s="28">
        <v>8</v>
      </c>
      <c r="M469" s="27" t="s">
        <v>1115</v>
      </c>
      <c r="N469" s="62">
        <f t="shared" si="12"/>
        <v>8</v>
      </c>
      <c r="O469" s="63">
        <f>IF($L$16-L469&lt;=0,$L$16-Table3[[#This Row],[Container finish time from URC (6" default)]]+52,$L$16-L469)</f>
        <v>12</v>
      </c>
      <c r="P469" s="71"/>
      <c r="Q469" s="71"/>
      <c r="R469" s="72"/>
      <c r="S469" s="66" t="s">
        <v>1115</v>
      </c>
    </row>
    <row r="470" spans="1:19" ht="19" customHeight="1" x14ac:dyDescent="0.3">
      <c r="A470" s="120"/>
      <c r="B470" s="110">
        <f>A470*Table3[[#This Row],[PPP]]</f>
        <v>0</v>
      </c>
      <c r="C470" s="47"/>
      <c r="D470" s="44">
        <v>62464</v>
      </c>
      <c r="E470" s="40" t="s">
        <v>104</v>
      </c>
      <c r="F470" s="40" t="s">
        <v>174</v>
      </c>
      <c r="G470" s="40" t="s">
        <v>483</v>
      </c>
      <c r="H470" s="28">
        <v>4</v>
      </c>
      <c r="I470" s="28">
        <v>3</v>
      </c>
      <c r="J470" s="27" t="s">
        <v>1124</v>
      </c>
      <c r="K470" s="28">
        <v>1</v>
      </c>
      <c r="L470" s="28">
        <v>8</v>
      </c>
      <c r="M470" s="27" t="s">
        <v>1115</v>
      </c>
      <c r="N470" s="62">
        <f t="shared" si="12"/>
        <v>8</v>
      </c>
      <c r="O470" s="63">
        <f>IF($L$16-L470&lt;=0,$L$16-Table3[[#This Row],[Container finish time from URC (6" default)]]+52,$L$16-L470)</f>
        <v>12</v>
      </c>
      <c r="P470" s="71"/>
      <c r="Q470" s="71"/>
      <c r="R470" s="72"/>
      <c r="S470" s="66" t="s">
        <v>1115</v>
      </c>
    </row>
    <row r="471" spans="1:19" ht="19" customHeight="1" x14ac:dyDescent="0.3">
      <c r="A471" s="120"/>
      <c r="B471" s="110">
        <f>A471*Table3[[#This Row],[PPP]]</f>
        <v>0</v>
      </c>
      <c r="C471" s="47" t="s">
        <v>1020</v>
      </c>
      <c r="D471" s="44">
        <v>62243</v>
      </c>
      <c r="E471" s="40" t="s">
        <v>104</v>
      </c>
      <c r="F471" s="40" t="s">
        <v>175</v>
      </c>
      <c r="G471" s="40" t="s">
        <v>484</v>
      </c>
      <c r="H471" s="28">
        <v>4</v>
      </c>
      <c r="I471" s="28">
        <v>3</v>
      </c>
      <c r="J471" s="27" t="s">
        <v>1124</v>
      </c>
      <c r="K471" s="28">
        <v>1</v>
      </c>
      <c r="L471" s="28">
        <v>7</v>
      </c>
      <c r="M471" s="27" t="s">
        <v>1115</v>
      </c>
      <c r="N471" s="62">
        <f t="shared" si="12"/>
        <v>9</v>
      </c>
      <c r="O471" s="63">
        <f>IF($L$16-L471&lt;=0,$L$16-Table3[[#This Row],[Container finish time from URC (6" default)]]+52,$L$16-L471)</f>
        <v>13</v>
      </c>
      <c r="P471" s="71"/>
      <c r="Q471" s="71"/>
      <c r="R471" s="72"/>
      <c r="S471" s="66" t="s">
        <v>1115</v>
      </c>
    </row>
    <row r="472" spans="1:19" ht="19" customHeight="1" x14ac:dyDescent="0.3">
      <c r="A472" s="120"/>
      <c r="B472" s="110">
        <f>A472*Table3[[#This Row],[PPP]]</f>
        <v>0</v>
      </c>
      <c r="C472" s="47"/>
      <c r="D472" s="44">
        <v>62239</v>
      </c>
      <c r="E472" s="40" t="s">
        <v>104</v>
      </c>
      <c r="F472" s="40" t="s">
        <v>175</v>
      </c>
      <c r="G472" s="40" t="s">
        <v>485</v>
      </c>
      <c r="H472" s="28">
        <v>4</v>
      </c>
      <c r="I472" s="28">
        <v>3</v>
      </c>
      <c r="J472" s="27" t="s">
        <v>1124</v>
      </c>
      <c r="K472" s="28">
        <v>1</v>
      </c>
      <c r="L472" s="28">
        <v>7</v>
      </c>
      <c r="M472" s="27" t="s">
        <v>1115</v>
      </c>
      <c r="N472" s="62">
        <f t="shared" si="12"/>
        <v>9</v>
      </c>
      <c r="O472" s="63">
        <f>IF($L$16-L472&lt;=0,$L$16-Table3[[#This Row],[Container finish time from URC (6" default)]]+52,$L$16-L472)</f>
        <v>13</v>
      </c>
      <c r="P472" s="71"/>
      <c r="Q472" s="71"/>
      <c r="R472" s="72"/>
      <c r="S472" s="66" t="s">
        <v>1115</v>
      </c>
    </row>
    <row r="473" spans="1:19" ht="19" customHeight="1" x14ac:dyDescent="0.3">
      <c r="A473" s="120"/>
      <c r="B473" s="110">
        <f>A473*Table3[[#This Row],[PPP]]</f>
        <v>0</v>
      </c>
      <c r="C473" s="47"/>
      <c r="D473" s="44">
        <v>61197</v>
      </c>
      <c r="E473" s="40" t="s">
        <v>104</v>
      </c>
      <c r="F473" s="40" t="s">
        <v>175</v>
      </c>
      <c r="G473" s="40" t="s">
        <v>486</v>
      </c>
      <c r="H473" s="28">
        <v>4</v>
      </c>
      <c r="I473" s="28">
        <v>3</v>
      </c>
      <c r="J473" s="27" t="s">
        <v>1124</v>
      </c>
      <c r="K473" s="28">
        <v>1</v>
      </c>
      <c r="L473" s="28">
        <v>7</v>
      </c>
      <c r="M473" s="27" t="s">
        <v>1115</v>
      </c>
      <c r="N473" s="62">
        <f t="shared" si="12"/>
        <v>9</v>
      </c>
      <c r="O473" s="63">
        <f>IF($L$16-L473&lt;=0,$L$16-Table3[[#This Row],[Container finish time from URC (6" default)]]+52,$L$16-L473)</f>
        <v>13</v>
      </c>
      <c r="P473" s="71"/>
      <c r="Q473" s="71"/>
      <c r="R473" s="72"/>
      <c r="S473" s="66" t="s">
        <v>1115</v>
      </c>
    </row>
    <row r="474" spans="1:19" ht="19" customHeight="1" x14ac:dyDescent="0.3">
      <c r="A474" s="120"/>
      <c r="B474" s="110">
        <f>A474*Table3[[#This Row],[PPP]]</f>
        <v>0</v>
      </c>
      <c r="C474" s="47"/>
      <c r="D474" s="44">
        <v>62244</v>
      </c>
      <c r="E474" s="40" t="s">
        <v>104</v>
      </c>
      <c r="F474" s="40" t="s">
        <v>175</v>
      </c>
      <c r="G474" s="40" t="s">
        <v>487</v>
      </c>
      <c r="H474" s="28">
        <v>4</v>
      </c>
      <c r="I474" s="28">
        <v>3</v>
      </c>
      <c r="J474" s="27" t="s">
        <v>1124</v>
      </c>
      <c r="K474" s="28">
        <v>1</v>
      </c>
      <c r="L474" s="28">
        <v>7</v>
      </c>
      <c r="M474" s="27" t="s">
        <v>1115</v>
      </c>
      <c r="N474" s="62">
        <f t="shared" si="12"/>
        <v>9</v>
      </c>
      <c r="O474" s="63">
        <f>IF($L$16-L474&lt;=0,$L$16-Table3[[#This Row],[Container finish time from URC (6" default)]]+52,$L$16-L474)</f>
        <v>13</v>
      </c>
      <c r="P474" s="71"/>
      <c r="Q474" s="71"/>
      <c r="R474" s="72"/>
      <c r="S474" s="66" t="s">
        <v>1115</v>
      </c>
    </row>
    <row r="475" spans="1:19" ht="19" customHeight="1" x14ac:dyDescent="0.3">
      <c r="A475" s="120"/>
      <c r="B475" s="110">
        <f>A475*Table3[[#This Row],[PPP]]</f>
        <v>0</v>
      </c>
      <c r="C475" s="47"/>
      <c r="D475" s="44">
        <v>61222</v>
      </c>
      <c r="E475" s="40" t="s">
        <v>104</v>
      </c>
      <c r="F475" s="40" t="s">
        <v>175</v>
      </c>
      <c r="G475" s="40" t="s">
        <v>488</v>
      </c>
      <c r="H475" s="28">
        <v>4</v>
      </c>
      <c r="I475" s="28">
        <v>3</v>
      </c>
      <c r="J475" s="27" t="s">
        <v>1124</v>
      </c>
      <c r="K475" s="28">
        <v>1</v>
      </c>
      <c r="L475" s="28">
        <v>7</v>
      </c>
      <c r="M475" s="27" t="s">
        <v>1115</v>
      </c>
      <c r="N475" s="62">
        <f t="shared" si="12"/>
        <v>9</v>
      </c>
      <c r="O475" s="63">
        <f>IF($L$16-L475&lt;=0,$L$16-Table3[[#This Row],[Container finish time from URC (6" default)]]+52,$L$16-L475)</f>
        <v>13</v>
      </c>
      <c r="P475" s="71"/>
      <c r="Q475" s="71"/>
      <c r="R475" s="72"/>
      <c r="S475" s="66" t="s">
        <v>1115</v>
      </c>
    </row>
    <row r="476" spans="1:19" ht="19" customHeight="1" x14ac:dyDescent="0.3">
      <c r="A476" s="120"/>
      <c r="B476" s="110">
        <f>A476*Table3[[#This Row],[PPP]]</f>
        <v>0</v>
      </c>
      <c r="C476" s="47"/>
      <c r="D476" s="44">
        <v>61199</v>
      </c>
      <c r="E476" s="40" t="s">
        <v>104</v>
      </c>
      <c r="F476" s="40" t="s">
        <v>175</v>
      </c>
      <c r="G476" s="40" t="s">
        <v>489</v>
      </c>
      <c r="H476" s="28">
        <v>4</v>
      </c>
      <c r="I476" s="28">
        <v>3</v>
      </c>
      <c r="J476" s="27" t="s">
        <v>1124</v>
      </c>
      <c r="K476" s="28">
        <v>1</v>
      </c>
      <c r="L476" s="28">
        <v>7</v>
      </c>
      <c r="M476" s="27" t="s">
        <v>1115</v>
      </c>
      <c r="N476" s="62">
        <f t="shared" si="12"/>
        <v>9</v>
      </c>
      <c r="O476" s="63">
        <f>IF($L$16-L476&lt;=0,$L$16-Table3[[#This Row],[Container finish time from URC (6" default)]]+52,$L$16-L476)</f>
        <v>13</v>
      </c>
      <c r="P476" s="71"/>
      <c r="Q476" s="71"/>
      <c r="R476" s="72"/>
      <c r="S476" s="66" t="s">
        <v>1115</v>
      </c>
    </row>
    <row r="477" spans="1:19" ht="19" customHeight="1" x14ac:dyDescent="0.3">
      <c r="A477" s="120"/>
      <c r="B477" s="110">
        <f>A477*Table3[[#This Row],[PPP]]</f>
        <v>0</v>
      </c>
      <c r="C477" s="47"/>
      <c r="D477" s="44">
        <v>62250</v>
      </c>
      <c r="E477" s="40" t="s">
        <v>104</v>
      </c>
      <c r="F477" s="40" t="s">
        <v>175</v>
      </c>
      <c r="G477" s="40" t="s">
        <v>490</v>
      </c>
      <c r="H477" s="28">
        <v>4</v>
      </c>
      <c r="I477" s="28">
        <v>3</v>
      </c>
      <c r="J477" s="27" t="s">
        <v>1124</v>
      </c>
      <c r="K477" s="28">
        <v>1</v>
      </c>
      <c r="L477" s="28">
        <v>7</v>
      </c>
      <c r="M477" s="27" t="s">
        <v>1115</v>
      </c>
      <c r="N477" s="62">
        <f t="shared" si="12"/>
        <v>9</v>
      </c>
      <c r="O477" s="63">
        <f>IF($L$16-L477&lt;=0,$L$16-Table3[[#This Row],[Container finish time from URC (6" default)]]+52,$L$16-L477)</f>
        <v>13</v>
      </c>
      <c r="P477" s="71"/>
      <c r="Q477" s="71"/>
      <c r="R477" s="72"/>
      <c r="S477" s="66" t="s">
        <v>1115</v>
      </c>
    </row>
    <row r="478" spans="1:19" ht="19" customHeight="1" x14ac:dyDescent="0.3">
      <c r="A478" s="120"/>
      <c r="B478" s="110">
        <f>A478*Table3[[#This Row],[PPP]]</f>
        <v>0</v>
      </c>
      <c r="C478" s="47"/>
      <c r="D478" s="44">
        <v>62248</v>
      </c>
      <c r="E478" s="40" t="s">
        <v>104</v>
      </c>
      <c r="F478" s="40" t="s">
        <v>175</v>
      </c>
      <c r="G478" s="40" t="s">
        <v>491</v>
      </c>
      <c r="H478" s="28">
        <v>4</v>
      </c>
      <c r="I478" s="28">
        <v>3</v>
      </c>
      <c r="J478" s="27" t="s">
        <v>1124</v>
      </c>
      <c r="K478" s="28">
        <v>1</v>
      </c>
      <c r="L478" s="28">
        <v>7</v>
      </c>
      <c r="M478" s="27" t="s">
        <v>1115</v>
      </c>
      <c r="N478" s="62">
        <f t="shared" si="12"/>
        <v>9</v>
      </c>
      <c r="O478" s="63">
        <f>IF($L$16-L478&lt;=0,$L$16-Table3[[#This Row],[Container finish time from URC (6" default)]]+52,$L$16-L478)</f>
        <v>13</v>
      </c>
      <c r="P478" s="71"/>
      <c r="Q478" s="71"/>
      <c r="R478" s="72"/>
      <c r="S478" s="66" t="s">
        <v>1115</v>
      </c>
    </row>
    <row r="479" spans="1:19" ht="19" customHeight="1" x14ac:dyDescent="0.3">
      <c r="A479" s="120"/>
      <c r="B479" s="110">
        <f>A479*Table3[[#This Row],[PPP]]</f>
        <v>0</v>
      </c>
      <c r="C479" s="47"/>
      <c r="D479" s="44">
        <v>62252</v>
      </c>
      <c r="E479" s="40" t="s">
        <v>104</v>
      </c>
      <c r="F479" s="40" t="s">
        <v>175</v>
      </c>
      <c r="G479" s="40" t="s">
        <v>492</v>
      </c>
      <c r="H479" s="28">
        <v>4</v>
      </c>
      <c r="I479" s="28">
        <v>3</v>
      </c>
      <c r="J479" s="27" t="s">
        <v>1124</v>
      </c>
      <c r="K479" s="28">
        <v>1</v>
      </c>
      <c r="L479" s="28">
        <v>7</v>
      </c>
      <c r="M479" s="27" t="s">
        <v>1115</v>
      </c>
      <c r="N479" s="62">
        <f t="shared" si="12"/>
        <v>9</v>
      </c>
      <c r="O479" s="63">
        <f>IF($L$16-L479&lt;=0,$L$16-Table3[[#This Row],[Container finish time from URC (6" default)]]+52,$L$16-L479)</f>
        <v>13</v>
      </c>
      <c r="P479" s="71"/>
      <c r="Q479" s="71"/>
      <c r="R479" s="72"/>
      <c r="S479" s="66" t="s">
        <v>1115</v>
      </c>
    </row>
    <row r="480" spans="1:19" ht="19" customHeight="1" x14ac:dyDescent="0.3">
      <c r="A480" s="120"/>
      <c r="B480" s="110">
        <f>A480*Table3[[#This Row],[PPP]]</f>
        <v>0</v>
      </c>
      <c r="C480" s="47"/>
      <c r="D480" s="44">
        <v>61162</v>
      </c>
      <c r="E480" s="40" t="s">
        <v>104</v>
      </c>
      <c r="F480" s="40" t="s">
        <v>175</v>
      </c>
      <c r="G480" s="40" t="s">
        <v>493</v>
      </c>
      <c r="H480" s="28">
        <v>4</v>
      </c>
      <c r="I480" s="28">
        <v>3</v>
      </c>
      <c r="J480" s="27" t="s">
        <v>1124</v>
      </c>
      <c r="K480" s="28">
        <v>1</v>
      </c>
      <c r="L480" s="28">
        <v>7</v>
      </c>
      <c r="M480" s="27" t="s">
        <v>1115</v>
      </c>
      <c r="N480" s="62">
        <f t="shared" si="12"/>
        <v>9</v>
      </c>
      <c r="O480" s="63">
        <f>IF($L$16-L480&lt;=0,$L$16-Table3[[#This Row],[Container finish time from URC (6" default)]]+52,$L$16-L480)</f>
        <v>13</v>
      </c>
      <c r="P480" s="71"/>
      <c r="Q480" s="71"/>
      <c r="R480" s="72"/>
      <c r="S480" s="66" t="s">
        <v>1115</v>
      </c>
    </row>
    <row r="481" spans="1:19" ht="19" customHeight="1" x14ac:dyDescent="0.3">
      <c r="A481" s="120"/>
      <c r="B481" s="110">
        <f>A481*Table3[[#This Row],[PPP]]</f>
        <v>0</v>
      </c>
      <c r="C481" s="47"/>
      <c r="D481" s="44">
        <v>62254</v>
      </c>
      <c r="E481" s="40" t="s">
        <v>104</v>
      </c>
      <c r="F481" s="40" t="s">
        <v>175</v>
      </c>
      <c r="G481" s="40" t="s">
        <v>494</v>
      </c>
      <c r="H481" s="28">
        <v>4</v>
      </c>
      <c r="I481" s="28">
        <v>3</v>
      </c>
      <c r="J481" s="27" t="s">
        <v>1124</v>
      </c>
      <c r="K481" s="28">
        <v>1</v>
      </c>
      <c r="L481" s="28">
        <v>7</v>
      </c>
      <c r="M481" s="27" t="s">
        <v>1115</v>
      </c>
      <c r="N481" s="62">
        <f t="shared" si="12"/>
        <v>9</v>
      </c>
      <c r="O481" s="63">
        <f>IF($L$16-L481&lt;=0,$L$16-Table3[[#This Row],[Container finish time from URC (6" default)]]+52,$L$16-L481)</f>
        <v>13</v>
      </c>
      <c r="P481" s="71"/>
      <c r="Q481" s="71"/>
      <c r="R481" s="72"/>
      <c r="S481" s="66" t="s">
        <v>1115</v>
      </c>
    </row>
    <row r="482" spans="1:19" ht="19" customHeight="1" x14ac:dyDescent="0.3">
      <c r="A482" s="120"/>
      <c r="B482" s="110">
        <f>A482*Table3[[#This Row],[PPP]]</f>
        <v>0</v>
      </c>
      <c r="C482" s="47"/>
      <c r="D482" s="44">
        <v>62465</v>
      </c>
      <c r="E482" s="40" t="s">
        <v>104</v>
      </c>
      <c r="F482" s="40" t="s">
        <v>176</v>
      </c>
      <c r="G482" s="40" t="s">
        <v>495</v>
      </c>
      <c r="H482" s="28">
        <v>4</v>
      </c>
      <c r="I482" s="28">
        <v>3</v>
      </c>
      <c r="J482" s="27" t="s">
        <v>1124</v>
      </c>
      <c r="K482" s="28">
        <v>1</v>
      </c>
      <c r="L482" s="28">
        <v>10</v>
      </c>
      <c r="M482" s="27" t="s">
        <v>1115</v>
      </c>
      <c r="N482" s="62">
        <f t="shared" si="12"/>
        <v>6</v>
      </c>
      <c r="O482" s="63">
        <f>IF($L$16-L482&lt;=0,$L$16-Table3[[#This Row],[Container finish time from URC (6" default)]]+52,$L$16-L482)</f>
        <v>10</v>
      </c>
      <c r="P482" s="71"/>
      <c r="Q482" s="71"/>
      <c r="R482" s="72"/>
      <c r="S482" s="66" t="s">
        <v>1115</v>
      </c>
    </row>
    <row r="483" spans="1:19" ht="19" customHeight="1" x14ac:dyDescent="0.3">
      <c r="A483" s="120"/>
      <c r="B483" s="110">
        <f>A483*Table3[[#This Row],[PPP]]</f>
        <v>0</v>
      </c>
      <c r="C483" s="47"/>
      <c r="D483" s="44">
        <v>62409</v>
      </c>
      <c r="E483" s="40" t="s">
        <v>104</v>
      </c>
      <c r="F483" s="40" t="s">
        <v>176</v>
      </c>
      <c r="G483" s="40" t="s">
        <v>496</v>
      </c>
      <c r="H483" s="28">
        <v>4</v>
      </c>
      <c r="I483" s="28">
        <v>3</v>
      </c>
      <c r="J483" s="27" t="s">
        <v>1124</v>
      </c>
      <c r="K483" s="28">
        <v>1</v>
      </c>
      <c r="L483" s="28">
        <v>10</v>
      </c>
      <c r="M483" s="27" t="s">
        <v>1115</v>
      </c>
      <c r="N483" s="62">
        <f t="shared" si="12"/>
        <v>6</v>
      </c>
      <c r="O483" s="63">
        <f>IF($L$16-L483&lt;=0,$L$16-Table3[[#This Row],[Container finish time from URC (6" default)]]+52,$L$16-L483)</f>
        <v>10</v>
      </c>
      <c r="P483" s="71"/>
      <c r="Q483" s="71"/>
      <c r="R483" s="72"/>
      <c r="S483" s="66" t="s">
        <v>1115</v>
      </c>
    </row>
    <row r="484" spans="1:19" ht="19" customHeight="1" x14ac:dyDescent="0.3">
      <c r="A484" s="120"/>
      <c r="B484" s="110">
        <f>A484*Table3[[#This Row],[PPP]]</f>
        <v>0</v>
      </c>
      <c r="C484" s="47"/>
      <c r="D484" s="44">
        <v>62111</v>
      </c>
      <c r="E484" s="40" t="s">
        <v>104</v>
      </c>
      <c r="F484" s="40" t="s">
        <v>176</v>
      </c>
      <c r="G484" s="40" t="s">
        <v>497</v>
      </c>
      <c r="H484" s="28">
        <v>4</v>
      </c>
      <c r="I484" s="28">
        <v>3</v>
      </c>
      <c r="J484" s="27" t="s">
        <v>1124</v>
      </c>
      <c r="K484" s="28">
        <v>1</v>
      </c>
      <c r="L484" s="28">
        <v>10</v>
      </c>
      <c r="M484" s="27" t="s">
        <v>1115</v>
      </c>
      <c r="N484" s="62">
        <f t="shared" si="12"/>
        <v>6</v>
      </c>
      <c r="O484" s="63">
        <f>IF($L$16-L484&lt;=0,$L$16-Table3[[#This Row],[Container finish time from URC (6" default)]]+52,$L$16-L484)</f>
        <v>10</v>
      </c>
      <c r="P484" s="71"/>
      <c r="Q484" s="71"/>
      <c r="R484" s="72"/>
      <c r="S484" s="66" t="s">
        <v>1115</v>
      </c>
    </row>
    <row r="485" spans="1:19" ht="19" customHeight="1" x14ac:dyDescent="0.3">
      <c r="A485" s="120"/>
      <c r="B485" s="110">
        <f>A485*Table3[[#This Row],[PPP]]</f>
        <v>0</v>
      </c>
      <c r="C485" s="47"/>
      <c r="D485" s="44">
        <v>62321</v>
      </c>
      <c r="E485" s="40" t="s">
        <v>104</v>
      </c>
      <c r="F485" s="40" t="s">
        <v>176</v>
      </c>
      <c r="G485" s="40" t="s">
        <v>498</v>
      </c>
      <c r="H485" s="28">
        <v>4</v>
      </c>
      <c r="I485" s="28">
        <v>3</v>
      </c>
      <c r="J485" s="27" t="s">
        <v>1124</v>
      </c>
      <c r="K485" s="28">
        <v>1</v>
      </c>
      <c r="L485" s="28">
        <v>10</v>
      </c>
      <c r="M485" s="27" t="s">
        <v>1115</v>
      </c>
      <c r="N485" s="62">
        <f t="shared" si="12"/>
        <v>6</v>
      </c>
      <c r="O485" s="63">
        <f>IF($L$16-L485&lt;=0,$L$16-Table3[[#This Row],[Container finish time from URC (6" default)]]+52,$L$16-L485)</f>
        <v>10</v>
      </c>
      <c r="P485" s="71"/>
      <c r="Q485" s="71"/>
      <c r="R485" s="72"/>
      <c r="S485" s="66" t="s">
        <v>1115</v>
      </c>
    </row>
    <row r="486" spans="1:19" ht="19" customHeight="1" x14ac:dyDescent="0.3">
      <c r="A486" s="120"/>
      <c r="B486" s="110">
        <f>A486*Table3[[#This Row],[PPP]]</f>
        <v>0</v>
      </c>
      <c r="C486" s="47"/>
      <c r="D486" s="44">
        <v>62112</v>
      </c>
      <c r="E486" s="40" t="s">
        <v>104</v>
      </c>
      <c r="F486" s="40" t="s">
        <v>176</v>
      </c>
      <c r="G486" s="40" t="s">
        <v>499</v>
      </c>
      <c r="H486" s="28">
        <v>4</v>
      </c>
      <c r="I486" s="28">
        <v>3</v>
      </c>
      <c r="J486" s="27" t="s">
        <v>1124</v>
      </c>
      <c r="K486" s="28">
        <v>1</v>
      </c>
      <c r="L486" s="28">
        <v>10</v>
      </c>
      <c r="M486" s="27" t="s">
        <v>1115</v>
      </c>
      <c r="N486" s="62">
        <f t="shared" si="12"/>
        <v>6</v>
      </c>
      <c r="O486" s="63">
        <f>IF($L$16-L486&lt;=0,$L$16-Table3[[#This Row],[Container finish time from URC (6" default)]]+52,$L$16-L486)</f>
        <v>10</v>
      </c>
      <c r="P486" s="71"/>
      <c r="Q486" s="71"/>
      <c r="R486" s="72"/>
      <c r="S486" s="66" t="s">
        <v>1115</v>
      </c>
    </row>
    <row r="487" spans="1:19" ht="19" customHeight="1" x14ac:dyDescent="0.3">
      <c r="A487" s="120"/>
      <c r="B487" s="110">
        <f>A487*Table3[[#This Row],[PPP]]</f>
        <v>0</v>
      </c>
      <c r="C487" s="47"/>
      <c r="D487" s="44">
        <v>62104</v>
      </c>
      <c r="E487" s="40" t="s">
        <v>104</v>
      </c>
      <c r="F487" s="40" t="s">
        <v>176</v>
      </c>
      <c r="G487" s="40" t="s">
        <v>500</v>
      </c>
      <c r="H487" s="28">
        <v>4</v>
      </c>
      <c r="I487" s="28">
        <v>3</v>
      </c>
      <c r="J487" s="27" t="s">
        <v>1124</v>
      </c>
      <c r="K487" s="28">
        <v>1</v>
      </c>
      <c r="L487" s="28">
        <v>10</v>
      </c>
      <c r="M487" s="27" t="s">
        <v>1115</v>
      </c>
      <c r="N487" s="62">
        <f t="shared" si="12"/>
        <v>6</v>
      </c>
      <c r="O487" s="63">
        <f>IF($L$16-L487&lt;=0,$L$16-Table3[[#This Row],[Container finish time from URC (6" default)]]+52,$L$16-L487)</f>
        <v>10</v>
      </c>
      <c r="P487" s="71"/>
      <c r="Q487" s="71"/>
      <c r="R487" s="72"/>
      <c r="S487" s="66" t="s">
        <v>1115</v>
      </c>
    </row>
    <row r="488" spans="1:19" ht="19" customHeight="1" x14ac:dyDescent="0.3">
      <c r="A488" s="120"/>
      <c r="B488" s="110">
        <f>A488*Table3[[#This Row],[PPP]]</f>
        <v>0</v>
      </c>
      <c r="C488" s="47"/>
      <c r="D488" s="44">
        <v>62395</v>
      </c>
      <c r="E488" s="40" t="s">
        <v>104</v>
      </c>
      <c r="F488" s="40" t="s">
        <v>176</v>
      </c>
      <c r="G488" s="40" t="s">
        <v>501</v>
      </c>
      <c r="H488" s="28">
        <v>4</v>
      </c>
      <c r="I488" s="28">
        <v>3</v>
      </c>
      <c r="J488" s="27" t="s">
        <v>1124</v>
      </c>
      <c r="K488" s="28">
        <v>1</v>
      </c>
      <c r="L488" s="28">
        <v>10</v>
      </c>
      <c r="M488" s="27" t="s">
        <v>1115</v>
      </c>
      <c r="N488" s="62">
        <f t="shared" si="12"/>
        <v>6</v>
      </c>
      <c r="O488" s="63">
        <f>IF($L$16-L488&lt;=0,$L$16-Table3[[#This Row],[Container finish time from URC (6" default)]]+52,$L$16-L488)</f>
        <v>10</v>
      </c>
      <c r="P488" s="71"/>
      <c r="Q488" s="71"/>
      <c r="R488" s="72"/>
      <c r="S488" s="66" t="s">
        <v>1115</v>
      </c>
    </row>
    <row r="489" spans="1:19" ht="19" customHeight="1" x14ac:dyDescent="0.3">
      <c r="A489" s="120"/>
      <c r="B489" s="110">
        <f>A489*Table3[[#This Row],[PPP]]</f>
        <v>0</v>
      </c>
      <c r="C489" s="47"/>
      <c r="D489" s="44">
        <v>62108</v>
      </c>
      <c r="E489" s="40" t="s">
        <v>104</v>
      </c>
      <c r="F489" s="40" t="s">
        <v>176</v>
      </c>
      <c r="G489" s="40" t="s">
        <v>502</v>
      </c>
      <c r="H489" s="28">
        <v>4</v>
      </c>
      <c r="I489" s="28">
        <v>3</v>
      </c>
      <c r="J489" s="27" t="s">
        <v>1124</v>
      </c>
      <c r="K489" s="28">
        <v>1</v>
      </c>
      <c r="L489" s="28">
        <v>10</v>
      </c>
      <c r="M489" s="27" t="s">
        <v>1115</v>
      </c>
      <c r="N489" s="62">
        <f t="shared" si="12"/>
        <v>6</v>
      </c>
      <c r="O489" s="63">
        <f>IF($L$16-L489&lt;=0,$L$16-Table3[[#This Row],[Container finish time from URC (6" default)]]+52,$L$16-L489)</f>
        <v>10</v>
      </c>
      <c r="P489" s="71"/>
      <c r="Q489" s="71"/>
      <c r="R489" s="72"/>
      <c r="S489" s="66" t="s">
        <v>1115</v>
      </c>
    </row>
    <row r="490" spans="1:19" ht="19" customHeight="1" x14ac:dyDescent="0.3">
      <c r="A490" s="120"/>
      <c r="B490" s="110">
        <f>A490*Table3[[#This Row],[PPP]]</f>
        <v>0</v>
      </c>
      <c r="C490" s="47"/>
      <c r="D490" s="44">
        <v>62109</v>
      </c>
      <c r="E490" s="40" t="s">
        <v>104</v>
      </c>
      <c r="F490" s="40" t="s">
        <v>176</v>
      </c>
      <c r="G490" s="40" t="s">
        <v>503</v>
      </c>
      <c r="H490" s="28">
        <v>4</v>
      </c>
      <c r="I490" s="28">
        <v>3</v>
      </c>
      <c r="J490" s="27" t="s">
        <v>1124</v>
      </c>
      <c r="K490" s="28">
        <v>1</v>
      </c>
      <c r="L490" s="28">
        <v>10</v>
      </c>
      <c r="M490" s="27" t="s">
        <v>1115</v>
      </c>
      <c r="N490" s="62">
        <f t="shared" si="12"/>
        <v>6</v>
      </c>
      <c r="O490" s="63">
        <f>IF($L$16-L490&lt;=0,$L$16-Table3[[#This Row],[Container finish time from URC (6" default)]]+52,$L$16-L490)</f>
        <v>10</v>
      </c>
      <c r="P490" s="71"/>
      <c r="Q490" s="71"/>
      <c r="R490" s="72"/>
      <c r="S490" s="66" t="s">
        <v>1115</v>
      </c>
    </row>
    <row r="491" spans="1:19" ht="19" customHeight="1" x14ac:dyDescent="0.3">
      <c r="A491" s="120"/>
      <c r="B491" s="110">
        <f>A491*Table3[[#This Row],[PPP]]</f>
        <v>0</v>
      </c>
      <c r="C491" s="47"/>
      <c r="D491" s="44">
        <v>62477</v>
      </c>
      <c r="E491" s="40" t="s">
        <v>104</v>
      </c>
      <c r="F491" s="40" t="s">
        <v>177</v>
      </c>
      <c r="G491" s="40" t="s">
        <v>504</v>
      </c>
      <c r="H491" s="28">
        <v>4</v>
      </c>
      <c r="I491" s="28">
        <v>3</v>
      </c>
      <c r="J491" s="27" t="s">
        <v>1124</v>
      </c>
      <c r="K491" s="28">
        <v>1</v>
      </c>
      <c r="L491" s="28">
        <v>10</v>
      </c>
      <c r="M491" s="27" t="s">
        <v>1115</v>
      </c>
      <c r="N491" s="62">
        <f t="shared" si="12"/>
        <v>6</v>
      </c>
      <c r="O491" s="63">
        <f>IF($L$16-L491&lt;=0,$L$16-Table3[[#This Row],[Container finish time from URC (6" default)]]+52,$L$16-L491)</f>
        <v>10</v>
      </c>
      <c r="P491" s="71"/>
      <c r="Q491" s="71"/>
      <c r="R491" s="72"/>
      <c r="S491" s="66" t="s">
        <v>1115</v>
      </c>
    </row>
    <row r="492" spans="1:19" ht="19" customHeight="1" x14ac:dyDescent="0.3">
      <c r="A492" s="120"/>
      <c r="B492" s="110">
        <f>A492*Table3[[#This Row],[PPP]]</f>
        <v>0</v>
      </c>
      <c r="C492" s="47"/>
      <c r="D492" s="44">
        <v>62478</v>
      </c>
      <c r="E492" s="40" t="s">
        <v>104</v>
      </c>
      <c r="F492" s="40" t="s">
        <v>177</v>
      </c>
      <c r="G492" s="40" t="s">
        <v>505</v>
      </c>
      <c r="H492" s="28">
        <v>4</v>
      </c>
      <c r="I492" s="28">
        <v>3</v>
      </c>
      <c r="J492" s="27" t="s">
        <v>1124</v>
      </c>
      <c r="K492" s="28">
        <v>1</v>
      </c>
      <c r="L492" s="28">
        <v>10</v>
      </c>
      <c r="M492" s="27" t="s">
        <v>1115</v>
      </c>
      <c r="N492" s="62">
        <f t="shared" si="12"/>
        <v>6</v>
      </c>
      <c r="O492" s="63">
        <f>IF($L$16-L492&lt;=0,$L$16-Table3[[#This Row],[Container finish time from URC (6" default)]]+52,$L$16-L492)</f>
        <v>10</v>
      </c>
      <c r="P492" s="71"/>
      <c r="Q492" s="71"/>
      <c r="R492" s="72"/>
      <c r="S492" s="66" t="s">
        <v>1115</v>
      </c>
    </row>
    <row r="493" spans="1:19" ht="19" customHeight="1" x14ac:dyDescent="0.3">
      <c r="A493" s="120"/>
      <c r="B493" s="110">
        <f>A493*Table3[[#This Row],[PPP]]</f>
        <v>0</v>
      </c>
      <c r="C493" s="47"/>
      <c r="D493" s="44">
        <v>62320</v>
      </c>
      <c r="E493" s="40" t="s">
        <v>104</v>
      </c>
      <c r="F493" s="40" t="s">
        <v>177</v>
      </c>
      <c r="G493" s="40" t="s">
        <v>506</v>
      </c>
      <c r="H493" s="28">
        <v>4</v>
      </c>
      <c r="I493" s="28">
        <v>3</v>
      </c>
      <c r="J493" s="27" t="s">
        <v>1124</v>
      </c>
      <c r="K493" s="28">
        <v>1</v>
      </c>
      <c r="L493" s="28">
        <v>10</v>
      </c>
      <c r="M493" s="27" t="s">
        <v>1115</v>
      </c>
      <c r="N493" s="62">
        <f t="shared" si="12"/>
        <v>6</v>
      </c>
      <c r="O493" s="63">
        <f>IF($L$16-L493&lt;=0,$L$16-Table3[[#This Row],[Container finish time from URC (6" default)]]+52,$L$16-L493)</f>
        <v>10</v>
      </c>
      <c r="P493" s="71"/>
      <c r="Q493" s="71"/>
      <c r="R493" s="72"/>
      <c r="S493" s="66" t="s">
        <v>1115</v>
      </c>
    </row>
    <row r="494" spans="1:19" ht="19" customHeight="1" x14ac:dyDescent="0.3">
      <c r="A494" s="120"/>
      <c r="B494" s="110">
        <f>A494*Table3[[#This Row],[PPP]]</f>
        <v>0</v>
      </c>
      <c r="C494" s="47"/>
      <c r="D494" s="44">
        <v>62481</v>
      </c>
      <c r="E494" s="40" t="s">
        <v>104</v>
      </c>
      <c r="F494" s="40" t="s">
        <v>177</v>
      </c>
      <c r="G494" s="40" t="s">
        <v>507</v>
      </c>
      <c r="H494" s="28">
        <v>4</v>
      </c>
      <c r="I494" s="28">
        <v>3</v>
      </c>
      <c r="J494" s="27" t="s">
        <v>1124</v>
      </c>
      <c r="K494" s="28">
        <v>1</v>
      </c>
      <c r="L494" s="28">
        <v>10</v>
      </c>
      <c r="M494" s="27" t="s">
        <v>1115</v>
      </c>
      <c r="N494" s="62">
        <f t="shared" si="12"/>
        <v>6</v>
      </c>
      <c r="O494" s="63">
        <f>IF($L$16-L494&lt;=0,$L$16-Table3[[#This Row],[Container finish time from URC (6" default)]]+52,$L$16-L494)</f>
        <v>10</v>
      </c>
      <c r="P494" s="71"/>
      <c r="Q494" s="71"/>
      <c r="R494" s="72"/>
      <c r="S494" s="66" t="s">
        <v>1115</v>
      </c>
    </row>
    <row r="495" spans="1:19" ht="19" customHeight="1" x14ac:dyDescent="0.3">
      <c r="A495" s="120"/>
      <c r="B495" s="110">
        <f>A495*Table3[[#This Row],[PPP]]</f>
        <v>0</v>
      </c>
      <c r="C495" s="47"/>
      <c r="D495" s="44">
        <v>71500</v>
      </c>
      <c r="E495" s="40" t="s">
        <v>105</v>
      </c>
      <c r="F495" s="40" t="s">
        <v>132</v>
      </c>
      <c r="G495" s="40" t="s">
        <v>508</v>
      </c>
      <c r="H495" s="28">
        <v>5</v>
      </c>
      <c r="I495" s="28">
        <v>3</v>
      </c>
      <c r="J495" s="27" t="s">
        <v>1124</v>
      </c>
      <c r="K495" s="28">
        <v>1</v>
      </c>
      <c r="L495" s="28">
        <v>9</v>
      </c>
      <c r="M495" s="27" t="s">
        <v>1115</v>
      </c>
      <c r="N495" s="62">
        <f t="shared" si="12"/>
        <v>6</v>
      </c>
      <c r="O495" s="63">
        <f>IF($L$16-L495&lt;=0,$L$16-Table3[[#This Row],[Container finish time from URC (6" default)]]+52,$L$16-L495)</f>
        <v>11</v>
      </c>
      <c r="P495" s="71"/>
      <c r="Q495" s="71"/>
      <c r="R495" s="72"/>
      <c r="S495" s="66" t="s">
        <v>1115</v>
      </c>
    </row>
    <row r="496" spans="1:19" ht="19" customHeight="1" x14ac:dyDescent="0.3">
      <c r="A496" s="120"/>
      <c r="B496" s="110">
        <f>A496*Table3[[#This Row],[PPP]]</f>
        <v>0</v>
      </c>
      <c r="C496" s="47"/>
      <c r="D496" s="44">
        <v>76310</v>
      </c>
      <c r="E496" s="40" t="s">
        <v>106</v>
      </c>
      <c r="F496" s="40" t="s">
        <v>132</v>
      </c>
      <c r="G496" s="40" t="s">
        <v>509</v>
      </c>
      <c r="H496" s="28">
        <v>4</v>
      </c>
      <c r="I496" s="28" t="s">
        <v>25</v>
      </c>
      <c r="J496" s="27" t="s">
        <v>1124</v>
      </c>
      <c r="K496" s="28">
        <v>2</v>
      </c>
      <c r="L496" s="28">
        <v>8</v>
      </c>
      <c r="M496" s="27" t="s">
        <v>1115</v>
      </c>
      <c r="N496" s="62">
        <f t="shared" si="12"/>
        <v>8</v>
      </c>
      <c r="O496" s="63">
        <f>IF($L$16-L496&lt;=0,$L$16-Table3[[#This Row],[Container finish time from URC (6" default)]]+52,$L$16-L496)</f>
        <v>12</v>
      </c>
      <c r="P496" s="71"/>
      <c r="Q496" s="71"/>
      <c r="R496" s="72"/>
      <c r="S496" s="66" t="s">
        <v>1115</v>
      </c>
    </row>
    <row r="497" spans="1:19" ht="19" customHeight="1" x14ac:dyDescent="0.3">
      <c r="A497" s="120"/>
      <c r="B497" s="110">
        <f>A497*Table3[[#This Row],[PPP]]</f>
        <v>0</v>
      </c>
      <c r="C497" s="47"/>
      <c r="D497" s="44">
        <v>71610</v>
      </c>
      <c r="E497" s="40" t="s">
        <v>106</v>
      </c>
      <c r="F497" s="40" t="s">
        <v>132</v>
      </c>
      <c r="G497" s="40" t="s">
        <v>510</v>
      </c>
      <c r="H497" s="28">
        <v>4</v>
      </c>
      <c r="I497" s="28" t="s">
        <v>25</v>
      </c>
      <c r="J497" s="27" t="s">
        <v>1124</v>
      </c>
      <c r="K497" s="28">
        <v>2</v>
      </c>
      <c r="L497" s="28">
        <v>8</v>
      </c>
      <c r="M497" s="27" t="s">
        <v>1115</v>
      </c>
      <c r="N497" s="62">
        <f t="shared" si="12"/>
        <v>8</v>
      </c>
      <c r="O497" s="63">
        <f>IF($L$16-L497&lt;=0,$L$16-Table3[[#This Row],[Container finish time from URC (6" default)]]+52,$L$16-L497)</f>
        <v>12</v>
      </c>
      <c r="P497" s="71"/>
      <c r="Q497" s="71"/>
      <c r="R497" s="72"/>
      <c r="S497" s="66" t="s">
        <v>1115</v>
      </c>
    </row>
    <row r="498" spans="1:19" ht="19" customHeight="1" x14ac:dyDescent="0.3">
      <c r="A498" s="120"/>
      <c r="B498" s="110">
        <f>A498*Table3[[#This Row],[PPP]]</f>
        <v>0</v>
      </c>
      <c r="C498" s="47"/>
      <c r="D498" s="44">
        <v>76308</v>
      </c>
      <c r="E498" s="40" t="s">
        <v>106</v>
      </c>
      <c r="F498" s="40" t="s">
        <v>178</v>
      </c>
      <c r="G498" s="40" t="s">
        <v>511</v>
      </c>
      <c r="H498" s="28">
        <v>4</v>
      </c>
      <c r="I498" s="28" t="s">
        <v>25</v>
      </c>
      <c r="J498" s="27" t="s">
        <v>1124</v>
      </c>
      <c r="K498" s="28">
        <v>2</v>
      </c>
      <c r="L498" s="28">
        <v>8</v>
      </c>
      <c r="M498" s="27" t="s">
        <v>1115</v>
      </c>
      <c r="N498" s="62">
        <f t="shared" si="12"/>
        <v>8</v>
      </c>
      <c r="O498" s="63">
        <f>IF($L$16-L498&lt;=0,$L$16-Table3[[#This Row],[Container finish time from URC (6" default)]]+52,$L$16-L498)</f>
        <v>12</v>
      </c>
      <c r="P498" s="71"/>
      <c r="Q498" s="71"/>
      <c r="R498" s="72"/>
      <c r="S498" s="66" t="s">
        <v>1115</v>
      </c>
    </row>
    <row r="499" spans="1:19" ht="19" customHeight="1" x14ac:dyDescent="0.3">
      <c r="A499" s="120"/>
      <c r="B499" s="110">
        <f>A499*Table3[[#This Row],[PPP]]</f>
        <v>0</v>
      </c>
      <c r="C499" s="47"/>
      <c r="D499" s="44">
        <v>71800</v>
      </c>
      <c r="E499" s="40" t="s">
        <v>107</v>
      </c>
      <c r="F499" s="40" t="s">
        <v>132</v>
      </c>
      <c r="G499" s="40" t="s">
        <v>512</v>
      </c>
      <c r="H499" s="28">
        <v>4</v>
      </c>
      <c r="I499" s="28" t="s">
        <v>25</v>
      </c>
      <c r="J499" s="27" t="s">
        <v>1124</v>
      </c>
      <c r="K499" s="28">
        <v>1</v>
      </c>
      <c r="L499" s="28">
        <v>8</v>
      </c>
      <c r="M499" s="27" t="s">
        <v>1115</v>
      </c>
      <c r="N499" s="62">
        <f t="shared" ref="N499:N562" si="13">IF($L$16-L499-H499&lt;=0,$L$16-L499-H499+52,$L$16-L499-H499)</f>
        <v>8</v>
      </c>
      <c r="O499" s="63">
        <f>IF($L$16-L499&lt;=0,$L$16-Table3[[#This Row],[Container finish time from URC (6" default)]]+52,$L$16-L499)</f>
        <v>12</v>
      </c>
      <c r="P499" s="71"/>
      <c r="Q499" s="71"/>
      <c r="R499" s="72"/>
      <c r="S499" s="66" t="s">
        <v>1115</v>
      </c>
    </row>
    <row r="500" spans="1:19" ht="19" customHeight="1" x14ac:dyDescent="0.3">
      <c r="A500" s="120"/>
      <c r="B500" s="110">
        <f>A500*Table3[[#This Row],[PPP]]</f>
        <v>0</v>
      </c>
      <c r="C500" s="47"/>
      <c r="D500" s="44">
        <v>71807</v>
      </c>
      <c r="E500" s="40" t="s">
        <v>107</v>
      </c>
      <c r="F500" s="40" t="s">
        <v>132</v>
      </c>
      <c r="G500" s="40" t="s">
        <v>513</v>
      </c>
      <c r="H500" s="28">
        <v>4</v>
      </c>
      <c r="I500" s="28" t="s">
        <v>25</v>
      </c>
      <c r="J500" s="27" t="s">
        <v>1124</v>
      </c>
      <c r="K500" s="28">
        <v>1</v>
      </c>
      <c r="L500" s="28">
        <v>8</v>
      </c>
      <c r="M500" s="27" t="s">
        <v>1115</v>
      </c>
      <c r="N500" s="62">
        <f t="shared" si="13"/>
        <v>8</v>
      </c>
      <c r="O500" s="63">
        <f>IF($L$16-L500&lt;=0,$L$16-Table3[[#This Row],[Container finish time from URC (6" default)]]+52,$L$16-L500)</f>
        <v>12</v>
      </c>
      <c r="P500" s="71"/>
      <c r="Q500" s="71"/>
      <c r="R500" s="72"/>
      <c r="S500" s="66" t="s">
        <v>1115</v>
      </c>
    </row>
    <row r="501" spans="1:19" ht="19" customHeight="1" x14ac:dyDescent="0.3">
      <c r="A501" s="120"/>
      <c r="B501" s="110">
        <f>A501*Table3[[#This Row],[PPP]]</f>
        <v>0</v>
      </c>
      <c r="C501" s="47"/>
      <c r="D501" s="44">
        <v>71808</v>
      </c>
      <c r="E501" s="40" t="s">
        <v>107</v>
      </c>
      <c r="F501" s="40" t="s">
        <v>132</v>
      </c>
      <c r="G501" s="40" t="s">
        <v>514</v>
      </c>
      <c r="H501" s="28">
        <v>4</v>
      </c>
      <c r="I501" s="28" t="s">
        <v>25</v>
      </c>
      <c r="J501" s="27" t="s">
        <v>1124</v>
      </c>
      <c r="K501" s="28">
        <v>1</v>
      </c>
      <c r="L501" s="28">
        <v>8</v>
      </c>
      <c r="M501" s="27" t="s">
        <v>1115</v>
      </c>
      <c r="N501" s="62">
        <f t="shared" si="13"/>
        <v>8</v>
      </c>
      <c r="O501" s="63">
        <f>IF($L$16-L501&lt;=0,$L$16-Table3[[#This Row],[Container finish time from URC (6" default)]]+52,$L$16-L501)</f>
        <v>12</v>
      </c>
      <c r="P501" s="71"/>
      <c r="Q501" s="71"/>
      <c r="R501" s="72"/>
      <c r="S501" s="66" t="s">
        <v>1115</v>
      </c>
    </row>
    <row r="502" spans="1:19" ht="19" customHeight="1" x14ac:dyDescent="0.3">
      <c r="A502" s="120"/>
      <c r="B502" s="110">
        <f>A502*Table3[[#This Row],[PPP]]</f>
        <v>0</v>
      </c>
      <c r="C502" s="47"/>
      <c r="D502" s="44">
        <v>71835</v>
      </c>
      <c r="E502" s="40" t="s">
        <v>107</v>
      </c>
      <c r="F502" s="40" t="s">
        <v>132</v>
      </c>
      <c r="G502" s="40" t="s">
        <v>515</v>
      </c>
      <c r="H502" s="28">
        <v>4</v>
      </c>
      <c r="I502" s="28" t="s">
        <v>25</v>
      </c>
      <c r="J502" s="27" t="s">
        <v>1124</v>
      </c>
      <c r="K502" s="28">
        <v>1</v>
      </c>
      <c r="L502" s="28">
        <v>8</v>
      </c>
      <c r="M502" s="27" t="s">
        <v>1115</v>
      </c>
      <c r="N502" s="62">
        <f t="shared" si="13"/>
        <v>8</v>
      </c>
      <c r="O502" s="63">
        <f>IF($L$16-L502&lt;=0,$L$16-Table3[[#This Row],[Container finish time from URC (6" default)]]+52,$L$16-L502)</f>
        <v>12</v>
      </c>
      <c r="P502" s="71"/>
      <c r="Q502" s="71"/>
      <c r="R502" s="72"/>
      <c r="S502" s="66" t="s">
        <v>1115</v>
      </c>
    </row>
    <row r="503" spans="1:19" ht="19" customHeight="1" x14ac:dyDescent="0.3">
      <c r="A503" s="120"/>
      <c r="B503" s="110">
        <f>A503*Table3[[#This Row],[PPP]]</f>
        <v>0</v>
      </c>
      <c r="C503" s="47"/>
      <c r="D503" s="44">
        <v>71804</v>
      </c>
      <c r="E503" s="40" t="s">
        <v>107</v>
      </c>
      <c r="F503" s="40" t="s">
        <v>179</v>
      </c>
      <c r="G503" s="40" t="s">
        <v>516</v>
      </c>
      <c r="H503" s="28">
        <v>4</v>
      </c>
      <c r="I503" s="28" t="s">
        <v>25</v>
      </c>
      <c r="J503" s="27" t="s">
        <v>1124</v>
      </c>
      <c r="K503" s="28">
        <v>1</v>
      </c>
      <c r="L503" s="28">
        <v>8</v>
      </c>
      <c r="M503" s="27" t="s">
        <v>1115</v>
      </c>
      <c r="N503" s="62">
        <f t="shared" si="13"/>
        <v>8</v>
      </c>
      <c r="O503" s="63">
        <f>IF($L$16-L503&lt;=0,$L$16-Table3[[#This Row],[Container finish time from URC (6" default)]]+52,$L$16-L503)</f>
        <v>12</v>
      </c>
      <c r="P503" s="71"/>
      <c r="Q503" s="71"/>
      <c r="R503" s="72"/>
      <c r="S503" s="66" t="s">
        <v>1115</v>
      </c>
    </row>
    <row r="504" spans="1:19" ht="19" customHeight="1" x14ac:dyDescent="0.3">
      <c r="A504" s="120"/>
      <c r="B504" s="110">
        <f>A504*Table3[[#This Row],[PPP]]</f>
        <v>0</v>
      </c>
      <c r="C504" s="47"/>
      <c r="D504" s="44">
        <v>71809</v>
      </c>
      <c r="E504" s="40" t="s">
        <v>107</v>
      </c>
      <c r="F504" s="40" t="s">
        <v>179</v>
      </c>
      <c r="G504" s="40" t="s">
        <v>517</v>
      </c>
      <c r="H504" s="28">
        <v>4</v>
      </c>
      <c r="I504" s="28" t="s">
        <v>25</v>
      </c>
      <c r="J504" s="27" t="s">
        <v>1124</v>
      </c>
      <c r="K504" s="28">
        <v>1</v>
      </c>
      <c r="L504" s="28">
        <v>8</v>
      </c>
      <c r="M504" s="27" t="s">
        <v>1115</v>
      </c>
      <c r="N504" s="62">
        <f t="shared" si="13"/>
        <v>8</v>
      </c>
      <c r="O504" s="63">
        <f>IF($L$16-L504&lt;=0,$L$16-Table3[[#This Row],[Container finish time from URC (6" default)]]+52,$L$16-L504)</f>
        <v>12</v>
      </c>
      <c r="P504" s="71"/>
      <c r="Q504" s="71"/>
      <c r="R504" s="72"/>
      <c r="S504" s="66" t="s">
        <v>1115</v>
      </c>
    </row>
    <row r="505" spans="1:19" ht="19" customHeight="1" x14ac:dyDescent="0.3">
      <c r="A505" s="120"/>
      <c r="B505" s="110">
        <f>A505*Table3[[#This Row],[PPP]]</f>
        <v>0</v>
      </c>
      <c r="C505" s="47"/>
      <c r="D505" s="44">
        <v>71810</v>
      </c>
      <c r="E505" s="40" t="s">
        <v>107</v>
      </c>
      <c r="F505" s="40" t="s">
        <v>179</v>
      </c>
      <c r="G505" s="40" t="s">
        <v>518</v>
      </c>
      <c r="H505" s="28">
        <v>4</v>
      </c>
      <c r="I505" s="28" t="s">
        <v>25</v>
      </c>
      <c r="J505" s="27" t="s">
        <v>1124</v>
      </c>
      <c r="K505" s="28">
        <v>1</v>
      </c>
      <c r="L505" s="28">
        <v>8</v>
      </c>
      <c r="M505" s="27" t="s">
        <v>1115</v>
      </c>
      <c r="N505" s="62">
        <f t="shared" si="13"/>
        <v>8</v>
      </c>
      <c r="O505" s="63">
        <f>IF($L$16-L505&lt;=0,$L$16-Table3[[#This Row],[Container finish time from URC (6" default)]]+52,$L$16-L505)</f>
        <v>12</v>
      </c>
      <c r="P505" s="71"/>
      <c r="Q505" s="71"/>
      <c r="R505" s="72"/>
      <c r="S505" s="66" t="s">
        <v>1115</v>
      </c>
    </row>
    <row r="506" spans="1:19" ht="19" customHeight="1" x14ac:dyDescent="0.3">
      <c r="A506" s="120"/>
      <c r="B506" s="110">
        <f>A506*Table3[[#This Row],[PPP]]</f>
        <v>0</v>
      </c>
      <c r="C506" s="47"/>
      <c r="D506" s="44">
        <v>71811</v>
      </c>
      <c r="E506" s="40" t="s">
        <v>107</v>
      </c>
      <c r="F506" s="40" t="s">
        <v>179</v>
      </c>
      <c r="G506" s="40" t="s">
        <v>519</v>
      </c>
      <c r="H506" s="28">
        <v>4</v>
      </c>
      <c r="I506" s="28" t="s">
        <v>25</v>
      </c>
      <c r="J506" s="27" t="s">
        <v>1124</v>
      </c>
      <c r="K506" s="28">
        <v>1</v>
      </c>
      <c r="L506" s="28">
        <v>8</v>
      </c>
      <c r="M506" s="27" t="s">
        <v>1115</v>
      </c>
      <c r="N506" s="62">
        <f t="shared" si="13"/>
        <v>8</v>
      </c>
      <c r="O506" s="63">
        <f>IF($L$16-L506&lt;=0,$L$16-Table3[[#This Row],[Container finish time from URC (6" default)]]+52,$L$16-L506)</f>
        <v>12</v>
      </c>
      <c r="P506" s="71"/>
      <c r="Q506" s="71"/>
      <c r="R506" s="72"/>
      <c r="S506" s="66" t="s">
        <v>1115</v>
      </c>
    </row>
    <row r="507" spans="1:19" ht="19" customHeight="1" x14ac:dyDescent="0.3">
      <c r="A507" s="120"/>
      <c r="B507" s="110">
        <f>A507*Table3[[#This Row],[PPP]]</f>
        <v>0</v>
      </c>
      <c r="C507" s="47"/>
      <c r="D507" s="44">
        <v>71803</v>
      </c>
      <c r="E507" s="40" t="s">
        <v>107</v>
      </c>
      <c r="F507" s="40" t="s">
        <v>179</v>
      </c>
      <c r="G507" s="40" t="s">
        <v>520</v>
      </c>
      <c r="H507" s="28">
        <v>4</v>
      </c>
      <c r="I507" s="28" t="s">
        <v>25</v>
      </c>
      <c r="J507" s="27" t="s">
        <v>1124</v>
      </c>
      <c r="K507" s="28">
        <v>1</v>
      </c>
      <c r="L507" s="28">
        <v>8</v>
      </c>
      <c r="M507" s="27" t="s">
        <v>1115</v>
      </c>
      <c r="N507" s="62">
        <f t="shared" si="13"/>
        <v>8</v>
      </c>
      <c r="O507" s="63">
        <f>IF($L$16-L507&lt;=0,$L$16-Table3[[#This Row],[Container finish time from URC (6" default)]]+52,$L$16-L507)</f>
        <v>12</v>
      </c>
      <c r="P507" s="71"/>
      <c r="Q507" s="71"/>
      <c r="R507" s="72"/>
      <c r="S507" s="66" t="s">
        <v>1115</v>
      </c>
    </row>
    <row r="508" spans="1:19" ht="19" customHeight="1" x14ac:dyDescent="0.3">
      <c r="A508" s="120"/>
      <c r="B508" s="110">
        <f>A508*Table3[[#This Row],[PPP]]</f>
        <v>0</v>
      </c>
      <c r="C508" s="47"/>
      <c r="D508" s="44">
        <v>71805</v>
      </c>
      <c r="E508" s="40" t="s">
        <v>107</v>
      </c>
      <c r="F508" s="40" t="s">
        <v>179</v>
      </c>
      <c r="G508" s="40" t="s">
        <v>521</v>
      </c>
      <c r="H508" s="28">
        <v>4</v>
      </c>
      <c r="I508" s="28" t="s">
        <v>25</v>
      </c>
      <c r="J508" s="27" t="s">
        <v>1124</v>
      </c>
      <c r="K508" s="28">
        <v>1</v>
      </c>
      <c r="L508" s="28">
        <v>8</v>
      </c>
      <c r="M508" s="27" t="s">
        <v>1115</v>
      </c>
      <c r="N508" s="62">
        <f t="shared" si="13"/>
        <v>8</v>
      </c>
      <c r="O508" s="63">
        <f>IF($L$16-L508&lt;=0,$L$16-Table3[[#This Row],[Container finish time from URC (6" default)]]+52,$L$16-L508)</f>
        <v>12</v>
      </c>
      <c r="P508" s="71"/>
      <c r="Q508" s="71"/>
      <c r="R508" s="72"/>
      <c r="S508" s="66" t="s">
        <v>1115</v>
      </c>
    </row>
    <row r="509" spans="1:19" ht="19" customHeight="1" x14ac:dyDescent="0.3">
      <c r="A509" s="120"/>
      <c r="B509" s="110">
        <f>A509*Table3[[#This Row],[PPP]]</f>
        <v>0</v>
      </c>
      <c r="C509" s="47"/>
      <c r="D509" s="44">
        <v>71837</v>
      </c>
      <c r="E509" s="40" t="s">
        <v>107</v>
      </c>
      <c r="F509" s="40" t="s">
        <v>180</v>
      </c>
      <c r="G509" s="40" t="s">
        <v>522</v>
      </c>
      <c r="H509" s="28">
        <v>4</v>
      </c>
      <c r="I509" s="28" t="s">
        <v>25</v>
      </c>
      <c r="J509" s="27" t="s">
        <v>1124</v>
      </c>
      <c r="K509" s="28">
        <v>1</v>
      </c>
      <c r="L509" s="28">
        <v>8</v>
      </c>
      <c r="M509" s="27" t="s">
        <v>1115</v>
      </c>
      <c r="N509" s="62">
        <f t="shared" si="13"/>
        <v>8</v>
      </c>
      <c r="O509" s="63">
        <f>IF($L$16-L509&lt;=0,$L$16-Table3[[#This Row],[Container finish time from URC (6" default)]]+52,$L$16-L509)</f>
        <v>12</v>
      </c>
      <c r="P509" s="71"/>
      <c r="Q509" s="71"/>
      <c r="R509" s="72"/>
      <c r="S509" s="66" t="s">
        <v>1115</v>
      </c>
    </row>
    <row r="510" spans="1:19" ht="19" customHeight="1" x14ac:dyDescent="0.3">
      <c r="A510" s="120"/>
      <c r="B510" s="110">
        <f>A510*Table3[[#This Row],[PPP]]</f>
        <v>0</v>
      </c>
      <c r="C510" s="47"/>
      <c r="D510" s="44">
        <v>71824</v>
      </c>
      <c r="E510" s="40" t="s">
        <v>107</v>
      </c>
      <c r="F510" s="40" t="s">
        <v>180</v>
      </c>
      <c r="G510" s="40" t="s">
        <v>523</v>
      </c>
      <c r="H510" s="28">
        <v>4</v>
      </c>
      <c r="I510" s="28" t="s">
        <v>25</v>
      </c>
      <c r="J510" s="27" t="s">
        <v>1124</v>
      </c>
      <c r="K510" s="28">
        <v>1</v>
      </c>
      <c r="L510" s="28">
        <v>8</v>
      </c>
      <c r="M510" s="27" t="s">
        <v>1115</v>
      </c>
      <c r="N510" s="62">
        <f t="shared" si="13"/>
        <v>8</v>
      </c>
      <c r="O510" s="63">
        <f>IF($L$16-L510&lt;=0,$L$16-Table3[[#This Row],[Container finish time from URC (6" default)]]+52,$L$16-L510)</f>
        <v>12</v>
      </c>
      <c r="P510" s="71"/>
      <c r="Q510" s="71"/>
      <c r="R510" s="72"/>
      <c r="S510" s="66" t="s">
        <v>1115</v>
      </c>
    </row>
    <row r="511" spans="1:19" ht="19" customHeight="1" x14ac:dyDescent="0.3">
      <c r="A511" s="120"/>
      <c r="B511" s="110">
        <f>A511*Table3[[#This Row],[PPP]]</f>
        <v>0</v>
      </c>
      <c r="C511" s="47"/>
      <c r="D511" s="44">
        <v>71828</v>
      </c>
      <c r="E511" s="40" t="s">
        <v>107</v>
      </c>
      <c r="F511" s="40" t="s">
        <v>180</v>
      </c>
      <c r="G511" s="40" t="s">
        <v>524</v>
      </c>
      <c r="H511" s="28">
        <v>4</v>
      </c>
      <c r="I511" s="28" t="s">
        <v>25</v>
      </c>
      <c r="J511" s="27" t="s">
        <v>1124</v>
      </c>
      <c r="K511" s="28">
        <v>1</v>
      </c>
      <c r="L511" s="28">
        <v>8</v>
      </c>
      <c r="M511" s="27" t="s">
        <v>1115</v>
      </c>
      <c r="N511" s="62">
        <f t="shared" si="13"/>
        <v>8</v>
      </c>
      <c r="O511" s="63">
        <f>IF($L$16-L511&lt;=0,$L$16-Table3[[#This Row],[Container finish time from URC (6" default)]]+52,$L$16-L511)</f>
        <v>12</v>
      </c>
      <c r="P511" s="71"/>
      <c r="Q511" s="71"/>
      <c r="R511" s="72"/>
      <c r="S511" s="66" t="s">
        <v>1115</v>
      </c>
    </row>
    <row r="512" spans="1:19" ht="19" customHeight="1" x14ac:dyDescent="0.3">
      <c r="A512" s="120"/>
      <c r="B512" s="110">
        <f>A512*Table3[[#This Row],[PPP]]</f>
        <v>0</v>
      </c>
      <c r="C512" s="47"/>
      <c r="D512" s="44">
        <v>71829</v>
      </c>
      <c r="E512" s="40" t="s">
        <v>107</v>
      </c>
      <c r="F512" s="40" t="s">
        <v>180</v>
      </c>
      <c r="G512" s="40" t="s">
        <v>525</v>
      </c>
      <c r="H512" s="28">
        <v>4</v>
      </c>
      <c r="I512" s="28" t="s">
        <v>25</v>
      </c>
      <c r="J512" s="27" t="s">
        <v>1124</v>
      </c>
      <c r="K512" s="28">
        <v>1</v>
      </c>
      <c r="L512" s="28">
        <v>8</v>
      </c>
      <c r="M512" s="27" t="s">
        <v>1115</v>
      </c>
      <c r="N512" s="62">
        <f t="shared" si="13"/>
        <v>8</v>
      </c>
      <c r="O512" s="63">
        <f>IF($L$16-L512&lt;=0,$L$16-Table3[[#This Row],[Container finish time from URC (6" default)]]+52,$L$16-L512)</f>
        <v>12</v>
      </c>
      <c r="P512" s="71"/>
      <c r="Q512" s="71"/>
      <c r="R512" s="72"/>
      <c r="S512" s="66" t="s">
        <v>1115</v>
      </c>
    </row>
    <row r="513" spans="1:19" ht="19" customHeight="1" x14ac:dyDescent="0.3">
      <c r="A513" s="120"/>
      <c r="B513" s="110">
        <f>A513*Table3[[#This Row],[PPP]]</f>
        <v>0</v>
      </c>
      <c r="C513" s="47"/>
      <c r="D513" s="44">
        <v>71806</v>
      </c>
      <c r="E513" s="40" t="s">
        <v>107</v>
      </c>
      <c r="F513" s="40" t="s">
        <v>180</v>
      </c>
      <c r="G513" s="40" t="s">
        <v>526</v>
      </c>
      <c r="H513" s="28">
        <v>4</v>
      </c>
      <c r="I513" s="28" t="s">
        <v>25</v>
      </c>
      <c r="J513" s="27" t="s">
        <v>1124</v>
      </c>
      <c r="K513" s="28">
        <v>1</v>
      </c>
      <c r="L513" s="28">
        <v>8</v>
      </c>
      <c r="M513" s="27" t="s">
        <v>1115</v>
      </c>
      <c r="N513" s="62">
        <f t="shared" si="13"/>
        <v>8</v>
      </c>
      <c r="O513" s="63">
        <f>IF($L$16-L513&lt;=0,$L$16-Table3[[#This Row],[Container finish time from URC (6" default)]]+52,$L$16-L513)</f>
        <v>12</v>
      </c>
      <c r="P513" s="71"/>
      <c r="Q513" s="71"/>
      <c r="R513" s="72"/>
      <c r="S513" s="66" t="s">
        <v>1115</v>
      </c>
    </row>
    <row r="514" spans="1:19" ht="19" customHeight="1" x14ac:dyDescent="0.3">
      <c r="A514" s="120"/>
      <c r="B514" s="110">
        <f>A514*Table3[[#This Row],[PPP]]</f>
        <v>0</v>
      </c>
      <c r="C514" s="47"/>
      <c r="D514" s="44">
        <v>71826</v>
      </c>
      <c r="E514" s="40" t="s">
        <v>107</v>
      </c>
      <c r="F514" s="40" t="s">
        <v>180</v>
      </c>
      <c r="G514" s="40" t="s">
        <v>527</v>
      </c>
      <c r="H514" s="28">
        <v>4</v>
      </c>
      <c r="I514" s="28" t="s">
        <v>25</v>
      </c>
      <c r="J514" s="27" t="s">
        <v>1124</v>
      </c>
      <c r="K514" s="28">
        <v>1</v>
      </c>
      <c r="L514" s="28">
        <v>8</v>
      </c>
      <c r="M514" s="27" t="s">
        <v>1115</v>
      </c>
      <c r="N514" s="62">
        <f t="shared" si="13"/>
        <v>8</v>
      </c>
      <c r="O514" s="63">
        <f>IF($L$16-L514&lt;=0,$L$16-Table3[[#This Row],[Container finish time from URC (6" default)]]+52,$L$16-L514)</f>
        <v>12</v>
      </c>
      <c r="P514" s="71"/>
      <c r="Q514" s="71"/>
      <c r="R514" s="72"/>
      <c r="S514" s="66" t="s">
        <v>1115</v>
      </c>
    </row>
    <row r="515" spans="1:19" ht="19" customHeight="1" x14ac:dyDescent="0.3">
      <c r="A515" s="120"/>
      <c r="B515" s="110">
        <f>A515*Table3[[#This Row],[PPP]]</f>
        <v>0</v>
      </c>
      <c r="C515" s="47"/>
      <c r="D515" s="44">
        <v>71825</v>
      </c>
      <c r="E515" s="40" t="s">
        <v>107</v>
      </c>
      <c r="F515" s="40" t="s">
        <v>180</v>
      </c>
      <c r="G515" s="40" t="s">
        <v>528</v>
      </c>
      <c r="H515" s="28">
        <v>4</v>
      </c>
      <c r="I515" s="28" t="s">
        <v>25</v>
      </c>
      <c r="J515" s="27" t="s">
        <v>1124</v>
      </c>
      <c r="K515" s="28">
        <v>1</v>
      </c>
      <c r="L515" s="28">
        <v>8</v>
      </c>
      <c r="M515" s="27" t="s">
        <v>1115</v>
      </c>
      <c r="N515" s="62">
        <f t="shared" si="13"/>
        <v>8</v>
      </c>
      <c r="O515" s="63">
        <f>IF($L$16-L515&lt;=0,$L$16-Table3[[#This Row],[Container finish time from URC (6" default)]]+52,$L$16-L515)</f>
        <v>12</v>
      </c>
      <c r="P515" s="71"/>
      <c r="Q515" s="71"/>
      <c r="R515" s="72"/>
      <c r="S515" s="66" t="s">
        <v>1115</v>
      </c>
    </row>
    <row r="516" spans="1:19" ht="19" customHeight="1" x14ac:dyDescent="0.3">
      <c r="A516" s="120"/>
      <c r="B516" s="110">
        <f>A516*Table3[[#This Row],[PPP]]</f>
        <v>0</v>
      </c>
      <c r="C516" s="47"/>
      <c r="D516" s="44">
        <v>71871</v>
      </c>
      <c r="E516" s="40" t="s">
        <v>108</v>
      </c>
      <c r="F516" s="40" t="s">
        <v>132</v>
      </c>
      <c r="G516" s="40" t="s">
        <v>529</v>
      </c>
      <c r="H516" s="28">
        <v>5</v>
      </c>
      <c r="I516" s="28">
        <v>3</v>
      </c>
      <c r="J516" s="27" t="s">
        <v>1124</v>
      </c>
      <c r="K516" s="28">
        <v>1</v>
      </c>
      <c r="L516" s="28">
        <v>8</v>
      </c>
      <c r="M516" s="27" t="s">
        <v>1115</v>
      </c>
      <c r="N516" s="62">
        <f t="shared" si="13"/>
        <v>7</v>
      </c>
      <c r="O516" s="63">
        <f>IF($L$16-L516&lt;=0,$L$16-Table3[[#This Row],[Container finish time from URC (6" default)]]+52,$L$16-L516)</f>
        <v>12</v>
      </c>
      <c r="P516" s="71"/>
      <c r="Q516" s="71"/>
      <c r="R516" s="72"/>
      <c r="S516" s="66" t="s">
        <v>1115</v>
      </c>
    </row>
    <row r="517" spans="1:19" ht="19" customHeight="1" x14ac:dyDescent="0.3">
      <c r="A517" s="120"/>
      <c r="B517" s="110">
        <f>A517*Table3[[#This Row],[PPP]]</f>
        <v>0</v>
      </c>
      <c r="C517" s="47"/>
      <c r="D517" s="44">
        <v>71921</v>
      </c>
      <c r="E517" s="40" t="s">
        <v>108</v>
      </c>
      <c r="F517" s="40" t="s">
        <v>132</v>
      </c>
      <c r="G517" s="40" t="s">
        <v>530</v>
      </c>
      <c r="H517" s="28">
        <v>5</v>
      </c>
      <c r="I517" s="28">
        <v>3</v>
      </c>
      <c r="J517" s="27" t="s">
        <v>1124</v>
      </c>
      <c r="K517" s="28">
        <v>1</v>
      </c>
      <c r="L517" s="28">
        <v>8</v>
      </c>
      <c r="M517" s="27" t="s">
        <v>1115</v>
      </c>
      <c r="N517" s="62">
        <f t="shared" si="13"/>
        <v>7</v>
      </c>
      <c r="O517" s="63">
        <f>IF($L$16-L517&lt;=0,$L$16-Table3[[#This Row],[Container finish time from URC (6" default)]]+52,$L$16-L517)</f>
        <v>12</v>
      </c>
      <c r="P517" s="71"/>
      <c r="Q517" s="71"/>
      <c r="R517" s="72"/>
      <c r="S517" s="66" t="s">
        <v>1115</v>
      </c>
    </row>
    <row r="518" spans="1:19" ht="19" customHeight="1" x14ac:dyDescent="0.3">
      <c r="A518" s="120"/>
      <c r="B518" s="110">
        <f>A518*Table3[[#This Row],[PPP]]</f>
        <v>0</v>
      </c>
      <c r="C518" s="47"/>
      <c r="D518" s="44">
        <v>71904</v>
      </c>
      <c r="E518" s="40" t="s">
        <v>108</v>
      </c>
      <c r="F518" s="40" t="s">
        <v>132</v>
      </c>
      <c r="G518" s="40" t="s">
        <v>531</v>
      </c>
      <c r="H518" s="28">
        <v>5</v>
      </c>
      <c r="I518" s="28">
        <v>3</v>
      </c>
      <c r="J518" s="27" t="s">
        <v>1124</v>
      </c>
      <c r="K518" s="28">
        <v>1</v>
      </c>
      <c r="L518" s="28">
        <v>8</v>
      </c>
      <c r="M518" s="27" t="s">
        <v>1115</v>
      </c>
      <c r="N518" s="62">
        <f t="shared" si="13"/>
        <v>7</v>
      </c>
      <c r="O518" s="63">
        <f>IF($L$16-L518&lt;=0,$L$16-Table3[[#This Row],[Container finish time from URC (6" default)]]+52,$L$16-L518)</f>
        <v>12</v>
      </c>
      <c r="P518" s="71"/>
      <c r="Q518" s="71"/>
      <c r="R518" s="72"/>
      <c r="S518" s="66" t="s">
        <v>1115</v>
      </c>
    </row>
    <row r="519" spans="1:19" ht="19" customHeight="1" x14ac:dyDescent="0.3">
      <c r="A519" s="120"/>
      <c r="B519" s="110">
        <f>A519*Table3[[#This Row],[PPP]]</f>
        <v>0</v>
      </c>
      <c r="C519" s="47"/>
      <c r="D519" s="44">
        <v>71964</v>
      </c>
      <c r="E519" s="40" t="s">
        <v>108</v>
      </c>
      <c r="F519" s="40" t="s">
        <v>132</v>
      </c>
      <c r="G519" s="40" t="s">
        <v>532</v>
      </c>
      <c r="H519" s="28">
        <v>5</v>
      </c>
      <c r="I519" s="28">
        <v>3</v>
      </c>
      <c r="J519" s="27" t="s">
        <v>1124</v>
      </c>
      <c r="K519" s="28">
        <v>1</v>
      </c>
      <c r="L519" s="28">
        <v>8</v>
      </c>
      <c r="M519" s="27" t="s">
        <v>1115</v>
      </c>
      <c r="N519" s="62">
        <f t="shared" si="13"/>
        <v>7</v>
      </c>
      <c r="O519" s="63">
        <f>IF($L$16-L519&lt;=0,$L$16-Table3[[#This Row],[Container finish time from URC (6" default)]]+52,$L$16-L519)</f>
        <v>12</v>
      </c>
      <c r="P519" s="71"/>
      <c r="Q519" s="71"/>
      <c r="R519" s="72"/>
      <c r="S519" s="66" t="s">
        <v>1115</v>
      </c>
    </row>
    <row r="520" spans="1:19" ht="19" customHeight="1" x14ac:dyDescent="0.3">
      <c r="A520" s="120"/>
      <c r="B520" s="110">
        <f>A520*Table3[[#This Row],[PPP]]</f>
        <v>0</v>
      </c>
      <c r="C520" s="47"/>
      <c r="D520" s="44">
        <v>72221</v>
      </c>
      <c r="E520" s="40" t="s">
        <v>108</v>
      </c>
      <c r="F520" s="40" t="s">
        <v>181</v>
      </c>
      <c r="G520" s="40" t="s">
        <v>533</v>
      </c>
      <c r="H520" s="28">
        <v>5</v>
      </c>
      <c r="I520" s="28">
        <v>3</v>
      </c>
      <c r="J520" s="27" t="s">
        <v>1124</v>
      </c>
      <c r="K520" s="28">
        <v>2</v>
      </c>
      <c r="L520" s="28">
        <v>8</v>
      </c>
      <c r="M520" s="27" t="s">
        <v>1115</v>
      </c>
      <c r="N520" s="62">
        <f t="shared" si="13"/>
        <v>7</v>
      </c>
      <c r="O520" s="63">
        <f>IF($L$16-L520&lt;=0,$L$16-Table3[[#This Row],[Container finish time from URC (6" default)]]+52,$L$16-L520)</f>
        <v>12</v>
      </c>
      <c r="P520" s="71"/>
      <c r="Q520" s="71"/>
      <c r="R520" s="72"/>
      <c r="S520" s="66" t="s">
        <v>1115</v>
      </c>
    </row>
    <row r="521" spans="1:19" ht="19" customHeight="1" x14ac:dyDescent="0.3">
      <c r="A521" s="120"/>
      <c r="B521" s="110">
        <f>A521*Table3[[#This Row],[PPP]]</f>
        <v>0</v>
      </c>
      <c r="C521" s="47"/>
      <c r="D521" s="44">
        <v>72177</v>
      </c>
      <c r="E521" s="40" t="s">
        <v>108</v>
      </c>
      <c r="F521" s="40" t="s">
        <v>181</v>
      </c>
      <c r="G521" s="40" t="s">
        <v>534</v>
      </c>
      <c r="H521" s="28">
        <v>5</v>
      </c>
      <c r="I521" s="28">
        <v>3</v>
      </c>
      <c r="J521" s="27" t="s">
        <v>1124</v>
      </c>
      <c r="K521" s="28">
        <v>2</v>
      </c>
      <c r="L521" s="28">
        <v>8</v>
      </c>
      <c r="M521" s="27" t="s">
        <v>1115</v>
      </c>
      <c r="N521" s="62">
        <f t="shared" si="13"/>
        <v>7</v>
      </c>
      <c r="O521" s="63">
        <f>IF($L$16-L521&lt;=0,$L$16-Table3[[#This Row],[Container finish time from URC (6" default)]]+52,$L$16-L521)</f>
        <v>12</v>
      </c>
      <c r="P521" s="71"/>
      <c r="Q521" s="71"/>
      <c r="R521" s="72"/>
      <c r="S521" s="66" t="s">
        <v>1115</v>
      </c>
    </row>
    <row r="522" spans="1:19" ht="19" customHeight="1" x14ac:dyDescent="0.3">
      <c r="A522" s="120"/>
      <c r="B522" s="110">
        <f>A522*Table3[[#This Row],[PPP]]</f>
        <v>0</v>
      </c>
      <c r="C522" s="47"/>
      <c r="D522" s="44">
        <v>72179</v>
      </c>
      <c r="E522" s="40" t="s">
        <v>108</v>
      </c>
      <c r="F522" s="40" t="s">
        <v>181</v>
      </c>
      <c r="G522" s="40" t="s">
        <v>535</v>
      </c>
      <c r="H522" s="28">
        <v>5</v>
      </c>
      <c r="I522" s="28">
        <v>3</v>
      </c>
      <c r="J522" s="27" t="s">
        <v>1124</v>
      </c>
      <c r="K522" s="28">
        <v>2</v>
      </c>
      <c r="L522" s="28">
        <v>8</v>
      </c>
      <c r="M522" s="27" t="s">
        <v>1115</v>
      </c>
      <c r="N522" s="62">
        <f t="shared" si="13"/>
        <v>7</v>
      </c>
      <c r="O522" s="63">
        <f>IF($L$16-L522&lt;=0,$L$16-Table3[[#This Row],[Container finish time from URC (6" default)]]+52,$L$16-L522)</f>
        <v>12</v>
      </c>
      <c r="P522" s="71"/>
      <c r="Q522" s="71"/>
      <c r="R522" s="72"/>
      <c r="S522" s="66" t="s">
        <v>1115</v>
      </c>
    </row>
    <row r="523" spans="1:19" ht="19" customHeight="1" x14ac:dyDescent="0.3">
      <c r="A523" s="120"/>
      <c r="B523" s="110">
        <f>A523*Table3[[#This Row],[PPP]]</f>
        <v>0</v>
      </c>
      <c r="C523" s="47"/>
      <c r="D523" s="44">
        <v>71916</v>
      </c>
      <c r="E523" s="40" t="s">
        <v>108</v>
      </c>
      <c r="F523" s="40" t="s">
        <v>181</v>
      </c>
      <c r="G523" s="40" t="s">
        <v>536</v>
      </c>
      <c r="H523" s="28">
        <v>5</v>
      </c>
      <c r="I523" s="28">
        <v>3</v>
      </c>
      <c r="J523" s="27" t="s">
        <v>1124</v>
      </c>
      <c r="K523" s="28">
        <v>2</v>
      </c>
      <c r="L523" s="28">
        <v>8</v>
      </c>
      <c r="M523" s="27" t="s">
        <v>1115</v>
      </c>
      <c r="N523" s="62">
        <f t="shared" si="13"/>
        <v>7</v>
      </c>
      <c r="O523" s="63">
        <f>IF($L$16-L523&lt;=0,$L$16-Table3[[#This Row],[Container finish time from URC (6" default)]]+52,$L$16-L523)</f>
        <v>12</v>
      </c>
      <c r="P523" s="71"/>
      <c r="Q523" s="71"/>
      <c r="R523" s="72"/>
      <c r="S523" s="66" t="s">
        <v>1115</v>
      </c>
    </row>
    <row r="524" spans="1:19" ht="19" customHeight="1" x14ac:dyDescent="0.3">
      <c r="A524" s="120"/>
      <c r="B524" s="110">
        <f>A524*Table3[[#This Row],[PPP]]</f>
        <v>0</v>
      </c>
      <c r="C524" s="47"/>
      <c r="D524" s="44">
        <v>72197</v>
      </c>
      <c r="E524" s="40" t="s">
        <v>108</v>
      </c>
      <c r="F524" s="40" t="s">
        <v>181</v>
      </c>
      <c r="G524" s="40" t="s">
        <v>537</v>
      </c>
      <c r="H524" s="28">
        <v>5</v>
      </c>
      <c r="I524" s="28">
        <v>3</v>
      </c>
      <c r="J524" s="27" t="s">
        <v>1124</v>
      </c>
      <c r="K524" s="28">
        <v>2</v>
      </c>
      <c r="L524" s="28">
        <v>8</v>
      </c>
      <c r="M524" s="27" t="s">
        <v>1115</v>
      </c>
      <c r="N524" s="62">
        <f t="shared" si="13"/>
        <v>7</v>
      </c>
      <c r="O524" s="63">
        <f>IF($L$16-L524&lt;=0,$L$16-Table3[[#This Row],[Container finish time from URC (6" default)]]+52,$L$16-L524)</f>
        <v>12</v>
      </c>
      <c r="P524" s="71"/>
      <c r="Q524" s="71"/>
      <c r="R524" s="72"/>
      <c r="S524" s="66" t="s">
        <v>1115</v>
      </c>
    </row>
    <row r="525" spans="1:19" ht="19" customHeight="1" x14ac:dyDescent="0.3">
      <c r="A525" s="120"/>
      <c r="B525" s="110">
        <f>A525*Table3[[#This Row],[PPP]]</f>
        <v>0</v>
      </c>
      <c r="C525" s="47"/>
      <c r="D525" s="44">
        <v>72195</v>
      </c>
      <c r="E525" s="40" t="s">
        <v>108</v>
      </c>
      <c r="F525" s="40" t="s">
        <v>181</v>
      </c>
      <c r="G525" s="40" t="s">
        <v>538</v>
      </c>
      <c r="H525" s="28">
        <v>5</v>
      </c>
      <c r="I525" s="28">
        <v>3</v>
      </c>
      <c r="J525" s="27" t="s">
        <v>1124</v>
      </c>
      <c r="K525" s="28">
        <v>2</v>
      </c>
      <c r="L525" s="28">
        <v>8</v>
      </c>
      <c r="M525" s="27" t="s">
        <v>1115</v>
      </c>
      <c r="N525" s="62">
        <f t="shared" si="13"/>
        <v>7</v>
      </c>
      <c r="O525" s="63">
        <f>IF($L$16-L525&lt;=0,$L$16-Table3[[#This Row],[Container finish time from URC (6" default)]]+52,$L$16-L525)</f>
        <v>12</v>
      </c>
      <c r="P525" s="71"/>
      <c r="Q525" s="71"/>
      <c r="R525" s="72"/>
      <c r="S525" s="66" t="s">
        <v>1115</v>
      </c>
    </row>
    <row r="526" spans="1:19" ht="19" customHeight="1" x14ac:dyDescent="0.3">
      <c r="A526" s="120"/>
      <c r="B526" s="110">
        <f>A526*Table3[[#This Row],[PPP]]</f>
        <v>0</v>
      </c>
      <c r="C526" s="47"/>
      <c r="D526" s="44">
        <v>72191</v>
      </c>
      <c r="E526" s="40" t="s">
        <v>108</v>
      </c>
      <c r="F526" s="40" t="s">
        <v>181</v>
      </c>
      <c r="G526" s="40" t="s">
        <v>539</v>
      </c>
      <c r="H526" s="28">
        <v>5</v>
      </c>
      <c r="I526" s="28">
        <v>3</v>
      </c>
      <c r="J526" s="27" t="s">
        <v>1124</v>
      </c>
      <c r="K526" s="28">
        <v>2</v>
      </c>
      <c r="L526" s="28">
        <v>8</v>
      </c>
      <c r="M526" s="27" t="s">
        <v>1115</v>
      </c>
      <c r="N526" s="62">
        <f t="shared" si="13"/>
        <v>7</v>
      </c>
      <c r="O526" s="63">
        <f>IF($L$16-L526&lt;=0,$L$16-Table3[[#This Row],[Container finish time from URC (6" default)]]+52,$L$16-L526)</f>
        <v>12</v>
      </c>
      <c r="P526" s="71"/>
      <c r="Q526" s="71"/>
      <c r="R526" s="72"/>
      <c r="S526" s="66" t="s">
        <v>1115</v>
      </c>
    </row>
    <row r="527" spans="1:19" ht="19" customHeight="1" x14ac:dyDescent="0.3">
      <c r="A527" s="120"/>
      <c r="B527" s="110">
        <f>A527*Table3[[#This Row],[PPP]]</f>
        <v>0</v>
      </c>
      <c r="C527" s="47"/>
      <c r="D527" s="44">
        <v>72194</v>
      </c>
      <c r="E527" s="40" t="s">
        <v>108</v>
      </c>
      <c r="F527" s="40" t="s">
        <v>181</v>
      </c>
      <c r="G527" s="40" t="s">
        <v>540</v>
      </c>
      <c r="H527" s="28">
        <v>5</v>
      </c>
      <c r="I527" s="28">
        <v>3</v>
      </c>
      <c r="J527" s="27" t="s">
        <v>1124</v>
      </c>
      <c r="K527" s="28">
        <v>2</v>
      </c>
      <c r="L527" s="28">
        <v>8</v>
      </c>
      <c r="M527" s="27" t="s">
        <v>1115</v>
      </c>
      <c r="N527" s="62">
        <f t="shared" si="13"/>
        <v>7</v>
      </c>
      <c r="O527" s="63">
        <f>IF($L$16-L527&lt;=0,$L$16-Table3[[#This Row],[Container finish time from URC (6" default)]]+52,$L$16-L527)</f>
        <v>12</v>
      </c>
      <c r="P527" s="71"/>
      <c r="Q527" s="71"/>
      <c r="R527" s="72"/>
      <c r="S527" s="66" t="s">
        <v>1115</v>
      </c>
    </row>
    <row r="528" spans="1:19" ht="19" customHeight="1" x14ac:dyDescent="0.3">
      <c r="A528" s="120"/>
      <c r="B528" s="110">
        <f>A528*Table3[[#This Row],[PPP]]</f>
        <v>0</v>
      </c>
      <c r="C528" s="47"/>
      <c r="D528" s="44">
        <v>72169</v>
      </c>
      <c r="E528" s="40" t="s">
        <v>108</v>
      </c>
      <c r="F528" s="40" t="s">
        <v>181</v>
      </c>
      <c r="G528" s="40" t="s">
        <v>541</v>
      </c>
      <c r="H528" s="28">
        <v>5</v>
      </c>
      <c r="I528" s="28">
        <v>3</v>
      </c>
      <c r="J528" s="27" t="s">
        <v>1124</v>
      </c>
      <c r="K528" s="28">
        <v>2</v>
      </c>
      <c r="L528" s="28">
        <v>8</v>
      </c>
      <c r="M528" s="27" t="s">
        <v>1115</v>
      </c>
      <c r="N528" s="62">
        <f t="shared" si="13"/>
        <v>7</v>
      </c>
      <c r="O528" s="63">
        <f>IF($L$16-L528&lt;=0,$L$16-Table3[[#This Row],[Container finish time from URC (6" default)]]+52,$L$16-L528)</f>
        <v>12</v>
      </c>
      <c r="P528" s="71"/>
      <c r="Q528" s="71"/>
      <c r="R528" s="72"/>
      <c r="S528" s="66" t="s">
        <v>1115</v>
      </c>
    </row>
    <row r="529" spans="1:19" ht="19" customHeight="1" x14ac:dyDescent="0.3">
      <c r="A529" s="120"/>
      <c r="B529" s="110">
        <f>A529*Table3[[#This Row],[PPP]]</f>
        <v>0</v>
      </c>
      <c r="C529" s="47"/>
      <c r="D529" s="44">
        <v>71574</v>
      </c>
      <c r="E529" s="40" t="s">
        <v>108</v>
      </c>
      <c r="F529" s="40" t="s">
        <v>182</v>
      </c>
      <c r="G529" s="40" t="s">
        <v>542</v>
      </c>
      <c r="H529" s="28">
        <v>5</v>
      </c>
      <c r="I529" s="28">
        <v>3</v>
      </c>
      <c r="J529" s="27" t="s">
        <v>1124</v>
      </c>
      <c r="K529" s="28">
        <v>1</v>
      </c>
      <c r="L529" s="28">
        <v>8</v>
      </c>
      <c r="M529" s="27" t="s">
        <v>1115</v>
      </c>
      <c r="N529" s="62">
        <f t="shared" si="13"/>
        <v>7</v>
      </c>
      <c r="O529" s="63">
        <f>IF($L$16-L529&lt;=0,$L$16-Table3[[#This Row],[Container finish time from URC (6" default)]]+52,$L$16-L529)</f>
        <v>12</v>
      </c>
      <c r="P529" s="71"/>
      <c r="Q529" s="71"/>
      <c r="R529" s="72"/>
      <c r="S529" s="66" t="s">
        <v>1115</v>
      </c>
    </row>
    <row r="530" spans="1:19" ht="19" customHeight="1" x14ac:dyDescent="0.3">
      <c r="A530" s="120"/>
      <c r="B530" s="110">
        <f>A530*Table3[[#This Row],[PPP]]</f>
        <v>0</v>
      </c>
      <c r="C530" s="47"/>
      <c r="D530" s="44">
        <v>71571</v>
      </c>
      <c r="E530" s="40" t="s">
        <v>108</v>
      </c>
      <c r="F530" s="40" t="s">
        <v>182</v>
      </c>
      <c r="G530" s="40" t="s">
        <v>39</v>
      </c>
      <c r="H530" s="28">
        <v>5</v>
      </c>
      <c r="I530" s="28">
        <v>3</v>
      </c>
      <c r="J530" s="27" t="s">
        <v>1124</v>
      </c>
      <c r="K530" s="28">
        <v>1</v>
      </c>
      <c r="L530" s="28">
        <v>8</v>
      </c>
      <c r="M530" s="27" t="s">
        <v>1115</v>
      </c>
      <c r="N530" s="62">
        <f t="shared" si="13"/>
        <v>7</v>
      </c>
      <c r="O530" s="63">
        <f>IF($L$16-L530&lt;=0,$L$16-Table3[[#This Row],[Container finish time from URC (6" default)]]+52,$L$16-L530)</f>
        <v>12</v>
      </c>
      <c r="P530" s="71"/>
      <c r="Q530" s="71"/>
      <c r="R530" s="72"/>
      <c r="S530" s="66" t="s">
        <v>1115</v>
      </c>
    </row>
    <row r="531" spans="1:19" ht="19" customHeight="1" x14ac:dyDescent="0.3">
      <c r="A531" s="120"/>
      <c r="B531" s="110">
        <f>A531*Table3[[#This Row],[PPP]]</f>
        <v>0</v>
      </c>
      <c r="C531" s="47"/>
      <c r="D531" s="44">
        <v>71985</v>
      </c>
      <c r="E531" s="40" t="s">
        <v>108</v>
      </c>
      <c r="F531" s="40" t="s">
        <v>182</v>
      </c>
      <c r="G531" s="40" t="s">
        <v>30</v>
      </c>
      <c r="H531" s="28">
        <v>5</v>
      </c>
      <c r="I531" s="28">
        <v>3</v>
      </c>
      <c r="J531" s="27" t="s">
        <v>1124</v>
      </c>
      <c r="K531" s="28">
        <v>1</v>
      </c>
      <c r="L531" s="28">
        <v>8</v>
      </c>
      <c r="M531" s="27" t="s">
        <v>1115</v>
      </c>
      <c r="N531" s="62">
        <f t="shared" si="13"/>
        <v>7</v>
      </c>
      <c r="O531" s="63">
        <f>IF($L$16-L531&lt;=0,$L$16-Table3[[#This Row],[Container finish time from URC (6" default)]]+52,$L$16-L531)</f>
        <v>12</v>
      </c>
      <c r="P531" s="71"/>
      <c r="Q531" s="71"/>
      <c r="R531" s="72"/>
      <c r="S531" s="66" t="s">
        <v>1115</v>
      </c>
    </row>
    <row r="532" spans="1:19" ht="19" customHeight="1" x14ac:dyDescent="0.3">
      <c r="A532" s="120"/>
      <c r="B532" s="110">
        <f>A532*Table3[[#This Row],[PPP]]</f>
        <v>0</v>
      </c>
      <c r="C532" s="47"/>
      <c r="D532" s="44">
        <v>71989</v>
      </c>
      <c r="E532" s="40" t="s">
        <v>108</v>
      </c>
      <c r="F532" s="40" t="s">
        <v>182</v>
      </c>
      <c r="G532" s="40" t="s">
        <v>543</v>
      </c>
      <c r="H532" s="28">
        <v>5</v>
      </c>
      <c r="I532" s="28">
        <v>3</v>
      </c>
      <c r="J532" s="27" t="s">
        <v>1124</v>
      </c>
      <c r="K532" s="28">
        <v>1</v>
      </c>
      <c r="L532" s="28">
        <v>8</v>
      </c>
      <c r="M532" s="27" t="s">
        <v>1115</v>
      </c>
      <c r="N532" s="62">
        <f t="shared" si="13"/>
        <v>7</v>
      </c>
      <c r="O532" s="63">
        <f>IF($L$16-L532&lt;=0,$L$16-Table3[[#This Row],[Container finish time from URC (6" default)]]+52,$L$16-L532)</f>
        <v>12</v>
      </c>
      <c r="P532" s="71"/>
      <c r="Q532" s="71"/>
      <c r="R532" s="72"/>
      <c r="S532" s="66" t="s">
        <v>1115</v>
      </c>
    </row>
    <row r="533" spans="1:19" ht="19" customHeight="1" x14ac:dyDescent="0.3">
      <c r="A533" s="120"/>
      <c r="B533" s="110">
        <f>A533*Table3[[#This Row],[PPP]]</f>
        <v>0</v>
      </c>
      <c r="C533" s="47"/>
      <c r="D533" s="44">
        <v>71214</v>
      </c>
      <c r="E533" s="40" t="s">
        <v>108</v>
      </c>
      <c r="F533" s="40" t="s">
        <v>182</v>
      </c>
      <c r="G533" s="40" t="s">
        <v>544</v>
      </c>
      <c r="H533" s="28">
        <v>5</v>
      </c>
      <c r="I533" s="28">
        <v>3</v>
      </c>
      <c r="J533" s="27" t="s">
        <v>1124</v>
      </c>
      <c r="K533" s="28">
        <v>1</v>
      </c>
      <c r="L533" s="28">
        <v>8</v>
      </c>
      <c r="M533" s="27" t="s">
        <v>1115</v>
      </c>
      <c r="N533" s="62">
        <f t="shared" si="13"/>
        <v>7</v>
      </c>
      <c r="O533" s="63">
        <f>IF($L$16-L533&lt;=0,$L$16-Table3[[#This Row],[Container finish time from URC (6" default)]]+52,$L$16-L533)</f>
        <v>12</v>
      </c>
      <c r="P533" s="71"/>
      <c r="Q533" s="71"/>
      <c r="R533" s="72"/>
      <c r="S533" s="66" t="s">
        <v>1115</v>
      </c>
    </row>
    <row r="534" spans="1:19" ht="19" customHeight="1" x14ac:dyDescent="0.3">
      <c r="A534" s="120"/>
      <c r="B534" s="110">
        <f>A534*Table3[[#This Row],[PPP]]</f>
        <v>0</v>
      </c>
      <c r="C534" s="47"/>
      <c r="D534" s="44">
        <v>71231</v>
      </c>
      <c r="E534" s="40" t="s">
        <v>108</v>
      </c>
      <c r="F534" s="40" t="s">
        <v>182</v>
      </c>
      <c r="G534" s="40" t="s">
        <v>51</v>
      </c>
      <c r="H534" s="28">
        <v>5</v>
      </c>
      <c r="I534" s="28">
        <v>3</v>
      </c>
      <c r="J534" s="27" t="s">
        <v>1124</v>
      </c>
      <c r="K534" s="28">
        <v>1</v>
      </c>
      <c r="L534" s="28">
        <v>8</v>
      </c>
      <c r="M534" s="27" t="s">
        <v>1115</v>
      </c>
      <c r="N534" s="62">
        <f t="shared" si="13"/>
        <v>7</v>
      </c>
      <c r="O534" s="63">
        <f>IF($L$16-L534&lt;=0,$L$16-Table3[[#This Row],[Container finish time from URC (6" default)]]+52,$L$16-L534)</f>
        <v>12</v>
      </c>
      <c r="P534" s="71"/>
      <c r="Q534" s="71"/>
      <c r="R534" s="72"/>
      <c r="S534" s="66" t="s">
        <v>1115</v>
      </c>
    </row>
    <row r="535" spans="1:19" ht="19" customHeight="1" x14ac:dyDescent="0.3">
      <c r="A535" s="120"/>
      <c r="B535" s="110">
        <f>A535*Table3[[#This Row],[PPP]]</f>
        <v>0</v>
      </c>
      <c r="C535" s="47"/>
      <c r="D535" s="44">
        <v>71227</v>
      </c>
      <c r="E535" s="40" t="s">
        <v>108</v>
      </c>
      <c r="F535" s="40" t="s">
        <v>182</v>
      </c>
      <c r="G535" s="40" t="s">
        <v>40</v>
      </c>
      <c r="H535" s="28">
        <v>5</v>
      </c>
      <c r="I535" s="28">
        <v>3</v>
      </c>
      <c r="J535" s="27" t="s">
        <v>1124</v>
      </c>
      <c r="K535" s="28">
        <v>1</v>
      </c>
      <c r="L535" s="28">
        <v>8</v>
      </c>
      <c r="M535" s="27" t="s">
        <v>1115</v>
      </c>
      <c r="N535" s="62">
        <f t="shared" si="13"/>
        <v>7</v>
      </c>
      <c r="O535" s="63">
        <f>IF($L$16-L535&lt;=0,$L$16-Table3[[#This Row],[Container finish time from URC (6" default)]]+52,$L$16-L535)</f>
        <v>12</v>
      </c>
      <c r="P535" s="71"/>
      <c r="Q535" s="71"/>
      <c r="R535" s="72"/>
      <c r="S535" s="66" t="s">
        <v>1115</v>
      </c>
    </row>
    <row r="536" spans="1:19" ht="19" customHeight="1" x14ac:dyDescent="0.3">
      <c r="A536" s="120"/>
      <c r="B536" s="110">
        <f>A536*Table3[[#This Row],[PPP]]</f>
        <v>0</v>
      </c>
      <c r="C536" s="47"/>
      <c r="D536" s="44">
        <v>71582</v>
      </c>
      <c r="E536" s="40" t="s">
        <v>108</v>
      </c>
      <c r="F536" s="40" t="s">
        <v>182</v>
      </c>
      <c r="G536" s="40" t="s">
        <v>545</v>
      </c>
      <c r="H536" s="28">
        <v>5</v>
      </c>
      <c r="I536" s="28">
        <v>3</v>
      </c>
      <c r="J536" s="27" t="s">
        <v>1124</v>
      </c>
      <c r="K536" s="28">
        <v>1</v>
      </c>
      <c r="L536" s="28">
        <v>8</v>
      </c>
      <c r="M536" s="27" t="s">
        <v>1115</v>
      </c>
      <c r="N536" s="62">
        <f t="shared" si="13"/>
        <v>7</v>
      </c>
      <c r="O536" s="63">
        <f>IF($L$16-L536&lt;=0,$L$16-Table3[[#This Row],[Container finish time from URC (6" default)]]+52,$L$16-L536)</f>
        <v>12</v>
      </c>
      <c r="P536" s="71"/>
      <c r="Q536" s="71"/>
      <c r="R536" s="72"/>
      <c r="S536" s="66" t="s">
        <v>1115</v>
      </c>
    </row>
    <row r="537" spans="1:19" ht="19" customHeight="1" x14ac:dyDescent="0.3">
      <c r="A537" s="120"/>
      <c r="B537" s="110">
        <f>A537*Table3[[#This Row],[PPP]]</f>
        <v>0</v>
      </c>
      <c r="C537" s="47"/>
      <c r="D537" s="44">
        <v>71895</v>
      </c>
      <c r="E537" s="40" t="s">
        <v>108</v>
      </c>
      <c r="F537" s="40" t="s">
        <v>176</v>
      </c>
      <c r="G537" s="40" t="s">
        <v>546</v>
      </c>
      <c r="H537" s="28">
        <v>5</v>
      </c>
      <c r="I537" s="28">
        <v>3</v>
      </c>
      <c r="J537" s="27" t="s">
        <v>1124</v>
      </c>
      <c r="K537" s="28">
        <v>2</v>
      </c>
      <c r="L537" s="28">
        <v>8</v>
      </c>
      <c r="M537" s="27" t="s">
        <v>1115</v>
      </c>
      <c r="N537" s="62">
        <f t="shared" si="13"/>
        <v>7</v>
      </c>
      <c r="O537" s="63">
        <f>IF($L$16-L537&lt;=0,$L$16-Table3[[#This Row],[Container finish time from URC (6" default)]]+52,$L$16-L537)</f>
        <v>12</v>
      </c>
      <c r="P537" s="71"/>
      <c r="Q537" s="71"/>
      <c r="R537" s="72"/>
      <c r="S537" s="66" t="s">
        <v>1115</v>
      </c>
    </row>
    <row r="538" spans="1:19" ht="19" customHeight="1" x14ac:dyDescent="0.3">
      <c r="A538" s="120"/>
      <c r="B538" s="110">
        <f>A538*Table3[[#This Row],[PPP]]</f>
        <v>0</v>
      </c>
      <c r="C538" s="48" t="s">
        <v>1000</v>
      </c>
      <c r="D538" s="45">
        <v>59779</v>
      </c>
      <c r="E538" s="40" t="s">
        <v>109</v>
      </c>
      <c r="F538" s="40" t="s">
        <v>183</v>
      </c>
      <c r="G538" s="40" t="s">
        <v>1032</v>
      </c>
      <c r="H538" s="27">
        <v>3</v>
      </c>
      <c r="I538" s="27">
        <v>3</v>
      </c>
      <c r="J538" s="27" t="s">
        <v>1124</v>
      </c>
      <c r="K538" s="27">
        <v>2</v>
      </c>
      <c r="L538" s="27">
        <v>6</v>
      </c>
      <c r="M538" s="27" t="s">
        <v>1115</v>
      </c>
      <c r="N538" s="67">
        <f t="shared" si="13"/>
        <v>11</v>
      </c>
      <c r="O538" s="68">
        <f>IF($L$16-L538&lt;=0,$L$16-Table3[[#This Row],[Container finish time from URC (6" default)]]+52,$L$16-L538)</f>
        <v>14</v>
      </c>
      <c r="P538" s="71"/>
      <c r="Q538" s="73"/>
      <c r="R538" s="74"/>
      <c r="S538" s="66" t="s">
        <v>1115</v>
      </c>
    </row>
    <row r="539" spans="1:19" ht="19" customHeight="1" x14ac:dyDescent="0.3">
      <c r="A539" s="120"/>
      <c r="B539" s="110">
        <f>A539*Table3[[#This Row],[PPP]]</f>
        <v>0</v>
      </c>
      <c r="C539" s="47"/>
      <c r="D539" s="44">
        <v>72118</v>
      </c>
      <c r="E539" s="40" t="s">
        <v>109</v>
      </c>
      <c r="F539" s="40" t="s">
        <v>183</v>
      </c>
      <c r="G539" s="40" t="s">
        <v>50</v>
      </c>
      <c r="H539" s="28">
        <v>3</v>
      </c>
      <c r="I539" s="28">
        <v>3</v>
      </c>
      <c r="J539" s="27" t="s">
        <v>1124</v>
      </c>
      <c r="K539" s="28">
        <v>2</v>
      </c>
      <c r="L539" s="28">
        <v>6</v>
      </c>
      <c r="M539" s="27" t="s">
        <v>1115</v>
      </c>
      <c r="N539" s="62">
        <f t="shared" si="13"/>
        <v>11</v>
      </c>
      <c r="O539" s="63">
        <f>IF($L$16-L539&lt;=0,$L$16-Table3[[#This Row],[Container finish time from URC (6" default)]]+52,$L$16-L539)</f>
        <v>14</v>
      </c>
      <c r="P539" s="71"/>
      <c r="Q539" s="71"/>
      <c r="R539" s="72"/>
      <c r="S539" s="66" t="s">
        <v>1115</v>
      </c>
    </row>
    <row r="540" spans="1:19" ht="19" customHeight="1" x14ac:dyDescent="0.3">
      <c r="A540" s="120"/>
      <c r="B540" s="110">
        <f>A540*Table3[[#This Row],[PPP]]</f>
        <v>0</v>
      </c>
      <c r="C540" s="48" t="s">
        <v>1000</v>
      </c>
      <c r="D540" s="45">
        <v>72146</v>
      </c>
      <c r="E540" s="40" t="s">
        <v>109</v>
      </c>
      <c r="F540" s="40" t="s">
        <v>183</v>
      </c>
      <c r="G540" s="40" t="s">
        <v>1033</v>
      </c>
      <c r="H540" s="27">
        <v>3</v>
      </c>
      <c r="I540" s="27">
        <v>3</v>
      </c>
      <c r="J540" s="27" t="s">
        <v>1124</v>
      </c>
      <c r="K540" s="27">
        <v>2</v>
      </c>
      <c r="L540" s="27">
        <v>6</v>
      </c>
      <c r="M540" s="27" t="s">
        <v>1115</v>
      </c>
      <c r="N540" s="67">
        <f t="shared" si="13"/>
        <v>11</v>
      </c>
      <c r="O540" s="68">
        <f>IF($L$16-L540&lt;=0,$L$16-Table3[[#This Row],[Container finish time from URC (6" default)]]+52,$L$16-L540)</f>
        <v>14</v>
      </c>
      <c r="P540" s="71"/>
      <c r="Q540" s="73"/>
      <c r="R540" s="74"/>
      <c r="S540" s="66" t="s">
        <v>1115</v>
      </c>
    </row>
    <row r="541" spans="1:19" ht="19" customHeight="1" x14ac:dyDescent="0.3">
      <c r="A541" s="120"/>
      <c r="B541" s="110">
        <f>A541*Table3[[#This Row],[PPP]]</f>
        <v>0</v>
      </c>
      <c r="C541" s="47"/>
      <c r="D541" s="44">
        <v>72241</v>
      </c>
      <c r="E541" s="40" t="s">
        <v>109</v>
      </c>
      <c r="F541" s="40" t="s">
        <v>183</v>
      </c>
      <c r="G541" s="40" t="s">
        <v>547</v>
      </c>
      <c r="H541" s="28">
        <v>3</v>
      </c>
      <c r="I541" s="28">
        <v>3</v>
      </c>
      <c r="J541" s="27" t="s">
        <v>1124</v>
      </c>
      <c r="K541" s="28">
        <v>2</v>
      </c>
      <c r="L541" s="28">
        <v>6</v>
      </c>
      <c r="M541" s="27" t="s">
        <v>1115</v>
      </c>
      <c r="N541" s="62">
        <f t="shared" si="13"/>
        <v>11</v>
      </c>
      <c r="O541" s="63">
        <f>IF($L$16-L541&lt;=0,$L$16-Table3[[#This Row],[Container finish time from URC (6" default)]]+52,$L$16-L541)</f>
        <v>14</v>
      </c>
      <c r="P541" s="71"/>
      <c r="Q541" s="71"/>
      <c r="R541" s="72"/>
      <c r="S541" s="66" t="s">
        <v>1115</v>
      </c>
    </row>
    <row r="542" spans="1:19" ht="19" customHeight="1" x14ac:dyDescent="0.3">
      <c r="A542" s="120"/>
      <c r="B542" s="110">
        <f>A542*Table3[[#This Row],[PPP]]</f>
        <v>0</v>
      </c>
      <c r="C542" s="47"/>
      <c r="D542" s="44">
        <v>69780</v>
      </c>
      <c r="E542" s="40" t="s">
        <v>109</v>
      </c>
      <c r="F542" s="40" t="s">
        <v>183</v>
      </c>
      <c r="G542" s="40" t="s">
        <v>52</v>
      </c>
      <c r="H542" s="28">
        <v>3</v>
      </c>
      <c r="I542" s="28">
        <v>3</v>
      </c>
      <c r="J542" s="27" t="s">
        <v>1124</v>
      </c>
      <c r="K542" s="28">
        <v>2</v>
      </c>
      <c r="L542" s="28">
        <v>6</v>
      </c>
      <c r="M542" s="27" t="s">
        <v>1115</v>
      </c>
      <c r="N542" s="62">
        <f t="shared" si="13"/>
        <v>11</v>
      </c>
      <c r="O542" s="63">
        <f>IF($L$16-L542&lt;=0,$L$16-Table3[[#This Row],[Container finish time from URC (6" default)]]+52,$L$16-L542)</f>
        <v>14</v>
      </c>
      <c r="P542" s="71"/>
      <c r="Q542" s="71"/>
      <c r="R542" s="72"/>
      <c r="S542" s="66" t="s">
        <v>1115</v>
      </c>
    </row>
    <row r="543" spans="1:19" ht="19" customHeight="1" x14ac:dyDescent="0.3">
      <c r="A543" s="120"/>
      <c r="B543" s="110">
        <f>A543*Table3[[#This Row],[PPP]]</f>
        <v>0</v>
      </c>
      <c r="C543" s="47"/>
      <c r="D543" s="44">
        <v>72157</v>
      </c>
      <c r="E543" s="40" t="s">
        <v>110</v>
      </c>
      <c r="F543" s="40" t="s">
        <v>184</v>
      </c>
      <c r="G543" s="40" t="s">
        <v>548</v>
      </c>
      <c r="H543" s="28">
        <v>5</v>
      </c>
      <c r="I543" s="28" t="s">
        <v>25</v>
      </c>
      <c r="J543" s="27" t="s">
        <v>1124</v>
      </c>
      <c r="K543" s="28">
        <v>2</v>
      </c>
      <c r="L543" s="28">
        <v>10</v>
      </c>
      <c r="M543" s="27" t="s">
        <v>1115</v>
      </c>
      <c r="N543" s="62">
        <f t="shared" si="13"/>
        <v>5</v>
      </c>
      <c r="O543" s="63">
        <f>IF($L$16-L543&lt;=0,$L$16-Table3[[#This Row],[Container finish time from URC (6" default)]]+52,$L$16-L543)</f>
        <v>10</v>
      </c>
      <c r="P543" s="71"/>
      <c r="Q543" s="71"/>
      <c r="R543" s="72"/>
      <c r="S543" s="66" t="s">
        <v>1115</v>
      </c>
    </row>
    <row r="544" spans="1:19" ht="19" customHeight="1" x14ac:dyDescent="0.3">
      <c r="A544" s="120"/>
      <c r="B544" s="110">
        <f>A544*Table3[[#This Row],[PPP]]</f>
        <v>0</v>
      </c>
      <c r="C544" s="47"/>
      <c r="D544" s="44">
        <v>72123</v>
      </c>
      <c r="E544" s="40" t="s">
        <v>110</v>
      </c>
      <c r="F544" s="40" t="s">
        <v>184</v>
      </c>
      <c r="G544" s="40" t="s">
        <v>549</v>
      </c>
      <c r="H544" s="28">
        <v>5</v>
      </c>
      <c r="I544" s="28" t="s">
        <v>25</v>
      </c>
      <c r="J544" s="27" t="s">
        <v>1124</v>
      </c>
      <c r="K544" s="28">
        <v>2</v>
      </c>
      <c r="L544" s="28">
        <v>10</v>
      </c>
      <c r="M544" s="27" t="s">
        <v>1115</v>
      </c>
      <c r="N544" s="62">
        <f t="shared" si="13"/>
        <v>5</v>
      </c>
      <c r="O544" s="63">
        <f>IF($L$16-L544&lt;=0,$L$16-Table3[[#This Row],[Container finish time from URC (6" default)]]+52,$L$16-L544)</f>
        <v>10</v>
      </c>
      <c r="P544" s="71"/>
      <c r="Q544" s="71"/>
      <c r="R544" s="72"/>
      <c r="S544" s="66" t="s">
        <v>1115</v>
      </c>
    </row>
    <row r="545" spans="1:19" ht="19" customHeight="1" x14ac:dyDescent="0.3">
      <c r="A545" s="120"/>
      <c r="B545" s="110">
        <f>A545*Table3[[#This Row],[PPP]]</f>
        <v>0</v>
      </c>
      <c r="C545" s="47"/>
      <c r="D545" s="44">
        <v>72228</v>
      </c>
      <c r="E545" s="40" t="s">
        <v>110</v>
      </c>
      <c r="F545" s="40" t="s">
        <v>184</v>
      </c>
      <c r="G545" s="40" t="s">
        <v>550</v>
      </c>
      <c r="H545" s="28">
        <v>5</v>
      </c>
      <c r="I545" s="28" t="s">
        <v>25</v>
      </c>
      <c r="J545" s="27" t="s">
        <v>1124</v>
      </c>
      <c r="K545" s="28">
        <v>2</v>
      </c>
      <c r="L545" s="28">
        <v>10</v>
      </c>
      <c r="M545" s="27" t="s">
        <v>1115</v>
      </c>
      <c r="N545" s="62">
        <f t="shared" si="13"/>
        <v>5</v>
      </c>
      <c r="O545" s="63">
        <f>IF($L$16-L545&lt;=0,$L$16-Table3[[#This Row],[Container finish time from URC (6" default)]]+52,$L$16-L545)</f>
        <v>10</v>
      </c>
      <c r="P545" s="71"/>
      <c r="Q545" s="71"/>
      <c r="R545" s="72"/>
      <c r="S545" s="66" t="s">
        <v>1115</v>
      </c>
    </row>
    <row r="546" spans="1:19" ht="19" customHeight="1" x14ac:dyDescent="0.3">
      <c r="A546" s="120"/>
      <c r="B546" s="110">
        <f>A546*Table3[[#This Row],[PPP]]</f>
        <v>0</v>
      </c>
      <c r="C546" s="47"/>
      <c r="D546" s="45">
        <v>72435</v>
      </c>
      <c r="E546" s="40" t="s">
        <v>110</v>
      </c>
      <c r="F546" s="40" t="s">
        <v>184</v>
      </c>
      <c r="G546" s="40" t="s">
        <v>1034</v>
      </c>
      <c r="H546" s="27">
        <v>5</v>
      </c>
      <c r="I546" s="27" t="s">
        <v>25</v>
      </c>
      <c r="J546" s="27" t="s">
        <v>1124</v>
      </c>
      <c r="K546" s="27">
        <v>2</v>
      </c>
      <c r="L546" s="27">
        <v>10</v>
      </c>
      <c r="M546" s="27" t="s">
        <v>1115</v>
      </c>
      <c r="N546" s="67">
        <f t="shared" si="13"/>
        <v>5</v>
      </c>
      <c r="O546" s="68">
        <f>IF($L$16-L546&lt;=0,$L$16-Table3[[#This Row],[Container finish time from URC (6" default)]]+52,$L$16-L546)</f>
        <v>10</v>
      </c>
      <c r="P546" s="71"/>
      <c r="Q546" s="73"/>
      <c r="R546" s="74"/>
      <c r="S546" s="66" t="s">
        <v>1115</v>
      </c>
    </row>
    <row r="547" spans="1:19" ht="19" customHeight="1" x14ac:dyDescent="0.3">
      <c r="A547" s="120"/>
      <c r="B547" s="110">
        <f>A547*Table3[[#This Row],[PPP]]</f>
        <v>0</v>
      </c>
      <c r="C547" s="47"/>
      <c r="D547" s="44">
        <v>72097</v>
      </c>
      <c r="E547" s="40" t="s">
        <v>110</v>
      </c>
      <c r="F547" s="40" t="s">
        <v>184</v>
      </c>
      <c r="G547" s="40" t="s">
        <v>551</v>
      </c>
      <c r="H547" s="28">
        <v>5</v>
      </c>
      <c r="I547" s="28" t="s">
        <v>25</v>
      </c>
      <c r="J547" s="27" t="s">
        <v>1124</v>
      </c>
      <c r="K547" s="28">
        <v>2</v>
      </c>
      <c r="L547" s="28">
        <v>10</v>
      </c>
      <c r="M547" s="27" t="s">
        <v>1115</v>
      </c>
      <c r="N547" s="62">
        <f t="shared" si="13"/>
        <v>5</v>
      </c>
      <c r="O547" s="63">
        <f>IF($L$16-L547&lt;=0,$L$16-Table3[[#This Row],[Container finish time from URC (6" default)]]+52,$L$16-L547)</f>
        <v>10</v>
      </c>
      <c r="P547" s="71"/>
      <c r="Q547" s="71"/>
      <c r="R547" s="72"/>
      <c r="S547" s="66" t="s">
        <v>1115</v>
      </c>
    </row>
    <row r="548" spans="1:19" ht="19" customHeight="1" x14ac:dyDescent="0.3">
      <c r="A548" s="120"/>
      <c r="B548" s="110">
        <f>A548*Table3[[#This Row],[PPP]]</f>
        <v>0</v>
      </c>
      <c r="C548" s="47"/>
      <c r="D548" s="44">
        <v>72081</v>
      </c>
      <c r="E548" s="40" t="s">
        <v>110</v>
      </c>
      <c r="F548" s="40" t="s">
        <v>184</v>
      </c>
      <c r="G548" s="40" t="s">
        <v>552</v>
      </c>
      <c r="H548" s="28">
        <v>5</v>
      </c>
      <c r="I548" s="28" t="s">
        <v>25</v>
      </c>
      <c r="J548" s="27" t="s">
        <v>1124</v>
      </c>
      <c r="K548" s="28">
        <v>2</v>
      </c>
      <c r="L548" s="28">
        <v>10</v>
      </c>
      <c r="M548" s="27" t="s">
        <v>1115</v>
      </c>
      <c r="N548" s="62">
        <f t="shared" si="13"/>
        <v>5</v>
      </c>
      <c r="O548" s="63">
        <f>IF($L$16-L548&lt;=0,$L$16-Table3[[#This Row],[Container finish time from URC (6" default)]]+52,$L$16-L548)</f>
        <v>10</v>
      </c>
      <c r="P548" s="71"/>
      <c r="Q548" s="71"/>
      <c r="R548" s="72"/>
      <c r="S548" s="66" t="s">
        <v>1115</v>
      </c>
    </row>
    <row r="549" spans="1:19" ht="19" customHeight="1" x14ac:dyDescent="0.3">
      <c r="A549" s="120"/>
      <c r="B549" s="110">
        <f>A549*Table3[[#This Row],[PPP]]</f>
        <v>0</v>
      </c>
      <c r="C549" s="47"/>
      <c r="D549" s="44">
        <v>76401</v>
      </c>
      <c r="E549" s="40" t="s">
        <v>111</v>
      </c>
      <c r="F549" s="40" t="s">
        <v>132</v>
      </c>
      <c r="G549" s="40" t="s">
        <v>15</v>
      </c>
      <c r="H549" s="28">
        <v>4</v>
      </c>
      <c r="I549" s="28">
        <v>3</v>
      </c>
      <c r="J549" s="27" t="s">
        <v>1124</v>
      </c>
      <c r="K549" s="28">
        <v>2</v>
      </c>
      <c r="L549" s="28">
        <v>8</v>
      </c>
      <c r="M549" s="27" t="s">
        <v>1115</v>
      </c>
      <c r="N549" s="62">
        <f t="shared" si="13"/>
        <v>8</v>
      </c>
      <c r="O549" s="63">
        <f>IF($L$16-L549&lt;=0,$L$16-Table3[[#This Row],[Container finish time from URC (6" default)]]+52,$L$16-L549)</f>
        <v>12</v>
      </c>
      <c r="P549" s="71"/>
      <c r="Q549" s="71"/>
      <c r="R549" s="72"/>
      <c r="S549" s="66" t="s">
        <v>1115</v>
      </c>
    </row>
    <row r="550" spans="1:19" ht="19" customHeight="1" x14ac:dyDescent="0.3">
      <c r="A550" s="120"/>
      <c r="B550" s="110">
        <f>A550*Table3[[#This Row],[PPP]]</f>
        <v>0</v>
      </c>
      <c r="C550" s="47"/>
      <c r="D550" s="44">
        <v>78350</v>
      </c>
      <c r="E550" s="40" t="s">
        <v>112</v>
      </c>
      <c r="F550" s="40" t="s">
        <v>132</v>
      </c>
      <c r="G550" s="40" t="s">
        <v>553</v>
      </c>
      <c r="H550" s="28">
        <v>6</v>
      </c>
      <c r="I550" s="28">
        <v>4</v>
      </c>
      <c r="J550" s="27" t="s">
        <v>1124</v>
      </c>
      <c r="K550" s="28">
        <v>2</v>
      </c>
      <c r="L550" s="28">
        <v>11</v>
      </c>
      <c r="M550" s="27" t="s">
        <v>1115</v>
      </c>
      <c r="N550" s="62">
        <f t="shared" si="13"/>
        <v>3</v>
      </c>
      <c r="O550" s="63">
        <f>IF($L$16-L550&lt;=0,$L$16-Table3[[#This Row],[Container finish time from URC (6" default)]]+52,$L$16-L550)</f>
        <v>9</v>
      </c>
      <c r="P550" s="71"/>
      <c r="Q550" s="71"/>
      <c r="R550" s="72"/>
      <c r="S550" s="66" t="s">
        <v>1115</v>
      </c>
    </row>
    <row r="551" spans="1:19" ht="19" customHeight="1" x14ac:dyDescent="0.3">
      <c r="A551" s="120"/>
      <c r="B551" s="110">
        <f>A551*Table3[[#This Row],[PPP]]</f>
        <v>0</v>
      </c>
      <c r="C551" s="47"/>
      <c r="D551" s="44">
        <v>72357</v>
      </c>
      <c r="E551" s="40" t="s">
        <v>113</v>
      </c>
      <c r="F551" s="40" t="s">
        <v>185</v>
      </c>
      <c r="G551" s="40" t="s">
        <v>554</v>
      </c>
      <c r="H551" s="28">
        <v>4</v>
      </c>
      <c r="I551" s="28">
        <v>3</v>
      </c>
      <c r="J551" s="27" t="s">
        <v>1124</v>
      </c>
      <c r="K551" s="28">
        <v>2</v>
      </c>
      <c r="L551" s="28">
        <v>8</v>
      </c>
      <c r="M551" s="27" t="s">
        <v>1115</v>
      </c>
      <c r="N551" s="62">
        <f t="shared" si="13"/>
        <v>8</v>
      </c>
      <c r="O551" s="63">
        <f>IF($L$16-L551&lt;=0,$L$16-Table3[[#This Row],[Container finish time from URC (6" default)]]+52,$L$16-L551)</f>
        <v>12</v>
      </c>
      <c r="P551" s="71"/>
      <c r="Q551" s="71"/>
      <c r="R551" s="72"/>
      <c r="S551" s="66" t="s">
        <v>1115</v>
      </c>
    </row>
    <row r="552" spans="1:19" ht="19" customHeight="1" x14ac:dyDescent="0.3">
      <c r="A552" s="120"/>
      <c r="B552" s="110">
        <f>A552*Table3[[#This Row],[PPP]]</f>
        <v>0</v>
      </c>
      <c r="C552" s="47"/>
      <c r="D552" s="44">
        <v>72358</v>
      </c>
      <c r="E552" s="40" t="s">
        <v>113</v>
      </c>
      <c r="F552" s="40" t="s">
        <v>185</v>
      </c>
      <c r="G552" s="40" t="s">
        <v>555</v>
      </c>
      <c r="H552" s="28">
        <v>4</v>
      </c>
      <c r="I552" s="28">
        <v>3</v>
      </c>
      <c r="J552" s="27" t="s">
        <v>1124</v>
      </c>
      <c r="K552" s="28">
        <v>2</v>
      </c>
      <c r="L552" s="28">
        <v>8</v>
      </c>
      <c r="M552" s="27" t="s">
        <v>1115</v>
      </c>
      <c r="N552" s="62">
        <f t="shared" si="13"/>
        <v>8</v>
      </c>
      <c r="O552" s="63">
        <f>IF($L$16-L552&lt;=0,$L$16-Table3[[#This Row],[Container finish time from URC (6" default)]]+52,$L$16-L552)</f>
        <v>12</v>
      </c>
      <c r="P552" s="71"/>
      <c r="Q552" s="71"/>
      <c r="R552" s="72"/>
      <c r="S552" s="66" t="s">
        <v>1115</v>
      </c>
    </row>
    <row r="553" spans="1:19" ht="19" customHeight="1" x14ac:dyDescent="0.3">
      <c r="A553" s="120"/>
      <c r="B553" s="110">
        <f>A553*Table3[[#This Row],[PPP]]</f>
        <v>0</v>
      </c>
      <c r="C553" s="47"/>
      <c r="D553" s="44">
        <v>72345</v>
      </c>
      <c r="E553" s="40" t="s">
        <v>113</v>
      </c>
      <c r="F553" s="40" t="s">
        <v>185</v>
      </c>
      <c r="G553" s="40" t="s">
        <v>556</v>
      </c>
      <c r="H553" s="28">
        <v>4</v>
      </c>
      <c r="I553" s="28">
        <v>3</v>
      </c>
      <c r="J553" s="27" t="s">
        <v>1124</v>
      </c>
      <c r="K553" s="28">
        <v>2</v>
      </c>
      <c r="L553" s="28">
        <v>8</v>
      </c>
      <c r="M553" s="27" t="s">
        <v>1115</v>
      </c>
      <c r="N553" s="62">
        <f t="shared" si="13"/>
        <v>8</v>
      </c>
      <c r="O553" s="63">
        <f>IF($L$16-L553&lt;=0,$L$16-Table3[[#This Row],[Container finish time from URC (6" default)]]+52,$L$16-L553)</f>
        <v>12</v>
      </c>
      <c r="P553" s="71"/>
      <c r="Q553" s="71"/>
      <c r="R553" s="72"/>
      <c r="S553" s="66" t="s">
        <v>1115</v>
      </c>
    </row>
    <row r="554" spans="1:19" ht="19" customHeight="1" x14ac:dyDescent="0.3">
      <c r="A554" s="120"/>
      <c r="B554" s="110">
        <f>A554*Table3[[#This Row],[PPP]]</f>
        <v>0</v>
      </c>
      <c r="C554" s="47"/>
      <c r="D554" s="44">
        <v>72446</v>
      </c>
      <c r="E554" s="40" t="s">
        <v>113</v>
      </c>
      <c r="F554" s="40" t="s">
        <v>185</v>
      </c>
      <c r="G554" s="40" t="s">
        <v>557</v>
      </c>
      <c r="H554" s="28">
        <v>4</v>
      </c>
      <c r="I554" s="28">
        <v>3</v>
      </c>
      <c r="J554" s="27" t="s">
        <v>1124</v>
      </c>
      <c r="K554" s="28">
        <v>2</v>
      </c>
      <c r="L554" s="28">
        <v>8</v>
      </c>
      <c r="M554" s="27" t="s">
        <v>1115</v>
      </c>
      <c r="N554" s="62">
        <f t="shared" si="13"/>
        <v>8</v>
      </c>
      <c r="O554" s="63">
        <f>IF($L$16-L554&lt;=0,$L$16-Table3[[#This Row],[Container finish time from URC (6" default)]]+52,$L$16-L554)</f>
        <v>12</v>
      </c>
      <c r="P554" s="71"/>
      <c r="Q554" s="71"/>
      <c r="R554" s="72"/>
      <c r="S554" s="66" t="s">
        <v>1115</v>
      </c>
    </row>
    <row r="555" spans="1:19" ht="19" customHeight="1" x14ac:dyDescent="0.3">
      <c r="A555" s="120"/>
      <c r="B555" s="110">
        <f>A555*Table3[[#This Row],[PPP]]</f>
        <v>0</v>
      </c>
      <c r="C555" s="48" t="s">
        <v>1000</v>
      </c>
      <c r="D555" s="45">
        <v>72310</v>
      </c>
      <c r="E555" s="42" t="s">
        <v>113</v>
      </c>
      <c r="F555" s="42" t="s">
        <v>186</v>
      </c>
      <c r="G555" s="40" t="s">
        <v>1035</v>
      </c>
      <c r="H555" s="27">
        <v>4</v>
      </c>
      <c r="I555" s="27">
        <v>3</v>
      </c>
      <c r="J555" s="27" t="s">
        <v>1124</v>
      </c>
      <c r="K555" s="28">
        <v>2</v>
      </c>
      <c r="L555" s="27">
        <v>8</v>
      </c>
      <c r="M555" s="27" t="s">
        <v>1115</v>
      </c>
      <c r="N555" s="67">
        <f t="shared" si="13"/>
        <v>8</v>
      </c>
      <c r="O555" s="68">
        <f>IF($L$16-L555&lt;=0,$L$16-Table3[[#This Row],[Container finish time from URC (6" default)]]+52,$L$16-L555)</f>
        <v>12</v>
      </c>
      <c r="P555" s="71"/>
      <c r="Q555" s="73"/>
      <c r="R555" s="74"/>
      <c r="S555" s="66" t="s">
        <v>1115</v>
      </c>
    </row>
    <row r="556" spans="1:19" ht="19" customHeight="1" x14ac:dyDescent="0.3">
      <c r="A556" s="120"/>
      <c r="B556" s="110">
        <f>A556*Table3[[#This Row],[PPP]]</f>
        <v>0</v>
      </c>
      <c r="C556" s="48" t="s">
        <v>1000</v>
      </c>
      <c r="D556" s="44">
        <v>72461</v>
      </c>
      <c r="E556" s="40" t="s">
        <v>113</v>
      </c>
      <c r="F556" s="40" t="s">
        <v>186</v>
      </c>
      <c r="G556" s="40" t="s">
        <v>558</v>
      </c>
      <c r="H556" s="28">
        <v>4</v>
      </c>
      <c r="I556" s="28">
        <v>3</v>
      </c>
      <c r="J556" s="27" t="s">
        <v>1124</v>
      </c>
      <c r="K556" s="28">
        <v>2</v>
      </c>
      <c r="L556" s="28">
        <v>8</v>
      </c>
      <c r="M556" s="27" t="s">
        <v>1115</v>
      </c>
      <c r="N556" s="62">
        <f t="shared" si="13"/>
        <v>8</v>
      </c>
      <c r="O556" s="63">
        <f>IF($L$16-L556&lt;=0,$L$16-Table3[[#This Row],[Container finish time from URC (6" default)]]+52,$L$16-L556)</f>
        <v>12</v>
      </c>
      <c r="P556" s="71"/>
      <c r="Q556" s="71"/>
      <c r="R556" s="72"/>
      <c r="S556" s="66" t="s">
        <v>1115</v>
      </c>
    </row>
    <row r="557" spans="1:19" ht="19" customHeight="1" x14ac:dyDescent="0.3">
      <c r="A557" s="120"/>
      <c r="B557" s="110">
        <f>A557*Table3[[#This Row],[PPP]]</f>
        <v>0</v>
      </c>
      <c r="C557" s="48" t="s">
        <v>1000</v>
      </c>
      <c r="D557" s="45">
        <v>72317</v>
      </c>
      <c r="E557" s="42" t="s">
        <v>113</v>
      </c>
      <c r="F557" s="42" t="s">
        <v>186</v>
      </c>
      <c r="G557" s="40" t="s">
        <v>1036</v>
      </c>
      <c r="H557" s="27">
        <v>4</v>
      </c>
      <c r="I557" s="27">
        <v>3</v>
      </c>
      <c r="J557" s="27" t="s">
        <v>1124</v>
      </c>
      <c r="K557" s="28">
        <v>2</v>
      </c>
      <c r="L557" s="27">
        <v>8</v>
      </c>
      <c r="M557" s="27" t="s">
        <v>1115</v>
      </c>
      <c r="N557" s="67">
        <f t="shared" si="13"/>
        <v>8</v>
      </c>
      <c r="O557" s="68">
        <f>IF($L$16-L557&lt;=0,$L$16-Table3[[#This Row],[Container finish time from URC (6" default)]]+52,$L$16-L557)</f>
        <v>12</v>
      </c>
      <c r="P557" s="71"/>
      <c r="Q557" s="73"/>
      <c r="R557" s="74"/>
      <c r="S557" s="66" t="s">
        <v>1115</v>
      </c>
    </row>
    <row r="558" spans="1:19" ht="19" customHeight="1" x14ac:dyDescent="0.3">
      <c r="A558" s="120"/>
      <c r="B558" s="110">
        <f>A558*Table3[[#This Row],[PPP]]</f>
        <v>0</v>
      </c>
      <c r="C558" s="48" t="s">
        <v>1000</v>
      </c>
      <c r="D558" s="44">
        <v>72457</v>
      </c>
      <c r="E558" s="40" t="s">
        <v>113</v>
      </c>
      <c r="F558" s="40" t="s">
        <v>186</v>
      </c>
      <c r="G558" s="40" t="s">
        <v>559</v>
      </c>
      <c r="H558" s="28">
        <v>4</v>
      </c>
      <c r="I558" s="28">
        <v>3</v>
      </c>
      <c r="J558" s="27" t="s">
        <v>1124</v>
      </c>
      <c r="K558" s="28">
        <v>2</v>
      </c>
      <c r="L558" s="28">
        <v>8</v>
      </c>
      <c r="M558" s="27" t="s">
        <v>1115</v>
      </c>
      <c r="N558" s="62">
        <f t="shared" si="13"/>
        <v>8</v>
      </c>
      <c r="O558" s="63">
        <f>IF($L$16-L558&lt;=0,$L$16-Table3[[#This Row],[Container finish time from URC (6" default)]]+52,$L$16-L558)</f>
        <v>12</v>
      </c>
      <c r="P558" s="71"/>
      <c r="Q558" s="71"/>
      <c r="R558" s="72"/>
      <c r="S558" s="66" t="s">
        <v>1115</v>
      </c>
    </row>
    <row r="559" spans="1:19" ht="19" customHeight="1" x14ac:dyDescent="0.3">
      <c r="A559" s="120"/>
      <c r="B559" s="110">
        <f>A559*Table3[[#This Row],[PPP]]</f>
        <v>0</v>
      </c>
      <c r="C559" s="48" t="s">
        <v>1000</v>
      </c>
      <c r="D559" s="44">
        <v>72456</v>
      </c>
      <c r="E559" s="40" t="s">
        <v>113</v>
      </c>
      <c r="F559" s="40" t="s">
        <v>186</v>
      </c>
      <c r="G559" s="40" t="s">
        <v>560</v>
      </c>
      <c r="H559" s="28">
        <v>4</v>
      </c>
      <c r="I559" s="28">
        <v>3</v>
      </c>
      <c r="J559" s="27" t="s">
        <v>1124</v>
      </c>
      <c r="K559" s="28">
        <v>2</v>
      </c>
      <c r="L559" s="28">
        <v>8</v>
      </c>
      <c r="M559" s="27" t="s">
        <v>1115</v>
      </c>
      <c r="N559" s="62">
        <f t="shared" si="13"/>
        <v>8</v>
      </c>
      <c r="O559" s="63">
        <f>IF($L$16-L559&lt;=0,$L$16-Table3[[#This Row],[Container finish time from URC (6" default)]]+52,$L$16-L559)</f>
        <v>12</v>
      </c>
      <c r="P559" s="71"/>
      <c r="Q559" s="71"/>
      <c r="R559" s="72"/>
      <c r="S559" s="66" t="s">
        <v>1115</v>
      </c>
    </row>
    <row r="560" spans="1:19" ht="19" customHeight="1" x14ac:dyDescent="0.3">
      <c r="A560" s="120"/>
      <c r="B560" s="110">
        <f>A560*Table3[[#This Row],[PPP]]</f>
        <v>0</v>
      </c>
      <c r="C560" s="48" t="s">
        <v>1000</v>
      </c>
      <c r="D560" s="44">
        <v>72459</v>
      </c>
      <c r="E560" s="40" t="s">
        <v>113</v>
      </c>
      <c r="F560" s="40" t="s">
        <v>186</v>
      </c>
      <c r="G560" s="40" t="s">
        <v>561</v>
      </c>
      <c r="H560" s="28">
        <v>4</v>
      </c>
      <c r="I560" s="28">
        <v>3</v>
      </c>
      <c r="J560" s="27" t="s">
        <v>1124</v>
      </c>
      <c r="K560" s="28">
        <v>2</v>
      </c>
      <c r="L560" s="28">
        <v>8</v>
      </c>
      <c r="M560" s="27" t="s">
        <v>1115</v>
      </c>
      <c r="N560" s="62">
        <f t="shared" si="13"/>
        <v>8</v>
      </c>
      <c r="O560" s="63">
        <f>IF($L$16-L560&lt;=0,$L$16-Table3[[#This Row],[Container finish time from URC (6" default)]]+52,$L$16-L560)</f>
        <v>12</v>
      </c>
      <c r="P560" s="71"/>
      <c r="Q560" s="71"/>
      <c r="R560" s="72"/>
      <c r="S560" s="66" t="s">
        <v>1115</v>
      </c>
    </row>
    <row r="561" spans="1:19" ht="19" customHeight="1" x14ac:dyDescent="0.3">
      <c r="A561" s="120"/>
      <c r="B561" s="110">
        <f>A561*Table3[[#This Row],[PPP]]</f>
        <v>0</v>
      </c>
      <c r="C561" s="48" t="s">
        <v>1000</v>
      </c>
      <c r="D561" s="45">
        <v>72319</v>
      </c>
      <c r="E561" s="40" t="s">
        <v>113</v>
      </c>
      <c r="F561" s="40" t="s">
        <v>186</v>
      </c>
      <c r="G561" s="40" t="s">
        <v>1037</v>
      </c>
      <c r="H561" s="27">
        <v>4</v>
      </c>
      <c r="I561" s="27">
        <v>3</v>
      </c>
      <c r="J561" s="27" t="s">
        <v>1124</v>
      </c>
      <c r="K561" s="28">
        <v>2</v>
      </c>
      <c r="L561" s="27">
        <v>8</v>
      </c>
      <c r="M561" s="27" t="s">
        <v>1115</v>
      </c>
      <c r="N561" s="67">
        <f t="shared" si="13"/>
        <v>8</v>
      </c>
      <c r="O561" s="68">
        <f>IF($L$16-L561&lt;=0,$L$16-Table3[[#This Row],[Container finish time from URC (6" default)]]+52,$L$16-L561)</f>
        <v>12</v>
      </c>
      <c r="P561" s="71"/>
      <c r="Q561" s="73"/>
      <c r="R561" s="74"/>
      <c r="S561" s="66" t="s">
        <v>1115</v>
      </c>
    </row>
    <row r="562" spans="1:19" ht="19" customHeight="1" x14ac:dyDescent="0.3">
      <c r="A562" s="120"/>
      <c r="B562" s="110">
        <f>A562*Table3[[#This Row],[PPP]]</f>
        <v>0</v>
      </c>
      <c r="C562" s="48" t="s">
        <v>1000</v>
      </c>
      <c r="D562" s="44">
        <v>72400</v>
      </c>
      <c r="E562" s="40" t="s">
        <v>113</v>
      </c>
      <c r="F562" s="40" t="s">
        <v>186</v>
      </c>
      <c r="G562" s="40" t="s">
        <v>562</v>
      </c>
      <c r="H562" s="28">
        <v>4</v>
      </c>
      <c r="I562" s="28">
        <v>3</v>
      </c>
      <c r="J562" s="27" t="s">
        <v>1124</v>
      </c>
      <c r="K562" s="28">
        <v>2</v>
      </c>
      <c r="L562" s="28">
        <v>8</v>
      </c>
      <c r="M562" s="27" t="s">
        <v>1115</v>
      </c>
      <c r="N562" s="62">
        <f t="shared" si="13"/>
        <v>8</v>
      </c>
      <c r="O562" s="63">
        <f>IF($L$16-L562&lt;=0,$L$16-Table3[[#This Row],[Container finish time from URC (6" default)]]+52,$L$16-L562)</f>
        <v>12</v>
      </c>
      <c r="P562" s="71"/>
      <c r="Q562" s="71"/>
      <c r="R562" s="72"/>
      <c r="S562" s="66" t="s">
        <v>1115</v>
      </c>
    </row>
    <row r="563" spans="1:19" ht="19" customHeight="1" x14ac:dyDescent="0.3">
      <c r="A563" s="120"/>
      <c r="B563" s="110">
        <f>A563*Table3[[#This Row],[PPP]]</f>
        <v>0</v>
      </c>
      <c r="C563" s="48" t="s">
        <v>1000</v>
      </c>
      <c r="D563" s="45">
        <v>72398</v>
      </c>
      <c r="E563" s="40" t="s">
        <v>113</v>
      </c>
      <c r="F563" s="40" t="s">
        <v>186</v>
      </c>
      <c r="G563" s="40" t="s">
        <v>1038</v>
      </c>
      <c r="H563" s="27">
        <v>4</v>
      </c>
      <c r="I563" s="27">
        <v>3</v>
      </c>
      <c r="J563" s="27" t="s">
        <v>1124</v>
      </c>
      <c r="K563" s="28">
        <v>2</v>
      </c>
      <c r="L563" s="27">
        <v>8</v>
      </c>
      <c r="M563" s="27" t="s">
        <v>1115</v>
      </c>
      <c r="N563" s="67">
        <f t="shared" ref="N563:N626" si="14">IF($L$16-L563-H563&lt;=0,$L$16-L563-H563+52,$L$16-L563-H563)</f>
        <v>8</v>
      </c>
      <c r="O563" s="68">
        <f>IF($L$16-L563&lt;=0,$L$16-Table3[[#This Row],[Container finish time from URC (6" default)]]+52,$L$16-L563)</f>
        <v>12</v>
      </c>
      <c r="P563" s="71"/>
      <c r="Q563" s="73"/>
      <c r="R563" s="74"/>
      <c r="S563" s="66" t="s">
        <v>1115</v>
      </c>
    </row>
    <row r="564" spans="1:19" ht="19" customHeight="1" x14ac:dyDescent="0.3">
      <c r="A564" s="120"/>
      <c r="B564" s="110">
        <f>A564*Table3[[#This Row],[PPP]]</f>
        <v>0</v>
      </c>
      <c r="C564" s="48" t="s">
        <v>1000</v>
      </c>
      <c r="D564" s="44">
        <v>72460</v>
      </c>
      <c r="E564" s="40" t="s">
        <v>113</v>
      </c>
      <c r="F564" s="40" t="s">
        <v>186</v>
      </c>
      <c r="G564" s="40" t="s">
        <v>563</v>
      </c>
      <c r="H564" s="28">
        <v>4</v>
      </c>
      <c r="I564" s="28">
        <v>3</v>
      </c>
      <c r="J564" s="27" t="s">
        <v>1124</v>
      </c>
      <c r="K564" s="28">
        <v>2</v>
      </c>
      <c r="L564" s="28">
        <v>8</v>
      </c>
      <c r="M564" s="27" t="s">
        <v>1115</v>
      </c>
      <c r="N564" s="62">
        <f t="shared" si="14"/>
        <v>8</v>
      </c>
      <c r="O564" s="63">
        <f>IF($L$16-L564&lt;=0,$L$16-Table3[[#This Row],[Container finish time from URC (6" default)]]+52,$L$16-L564)</f>
        <v>12</v>
      </c>
      <c r="P564" s="71"/>
      <c r="Q564" s="71"/>
      <c r="R564" s="72"/>
      <c r="S564" s="66" t="s">
        <v>1115</v>
      </c>
    </row>
    <row r="565" spans="1:19" ht="19" customHeight="1" x14ac:dyDescent="0.3">
      <c r="A565" s="120"/>
      <c r="B565" s="110">
        <f>A565*Table3[[#This Row],[PPP]]</f>
        <v>0</v>
      </c>
      <c r="C565" s="48" t="s">
        <v>1000</v>
      </c>
      <c r="D565" s="45">
        <v>72399</v>
      </c>
      <c r="E565" s="40" t="s">
        <v>113</v>
      </c>
      <c r="F565" s="40" t="s">
        <v>186</v>
      </c>
      <c r="G565" s="40" t="s">
        <v>1039</v>
      </c>
      <c r="H565" s="27">
        <v>4</v>
      </c>
      <c r="I565" s="27">
        <v>3</v>
      </c>
      <c r="J565" s="27" t="s">
        <v>1124</v>
      </c>
      <c r="K565" s="28">
        <v>2</v>
      </c>
      <c r="L565" s="27">
        <v>8</v>
      </c>
      <c r="M565" s="27" t="s">
        <v>1115</v>
      </c>
      <c r="N565" s="67">
        <f t="shared" si="14"/>
        <v>8</v>
      </c>
      <c r="O565" s="68">
        <f>IF($L$16-L565&lt;=0,$L$16-Table3[[#This Row],[Container finish time from URC (6" default)]]+52,$L$16-L565)</f>
        <v>12</v>
      </c>
      <c r="P565" s="71"/>
      <c r="Q565" s="73"/>
      <c r="R565" s="74"/>
      <c r="S565" s="66" t="s">
        <v>1115</v>
      </c>
    </row>
    <row r="566" spans="1:19" ht="19" customHeight="1" x14ac:dyDescent="0.3">
      <c r="A566" s="120"/>
      <c r="B566" s="110">
        <f>A566*Table3[[#This Row],[PPP]]</f>
        <v>0</v>
      </c>
      <c r="C566" s="48" t="s">
        <v>1000</v>
      </c>
      <c r="D566" s="44">
        <v>72458</v>
      </c>
      <c r="E566" s="40" t="s">
        <v>113</v>
      </c>
      <c r="F566" s="40" t="s">
        <v>186</v>
      </c>
      <c r="G566" s="40" t="s">
        <v>564</v>
      </c>
      <c r="H566" s="28">
        <v>4</v>
      </c>
      <c r="I566" s="28">
        <v>3</v>
      </c>
      <c r="J566" s="27" t="s">
        <v>1124</v>
      </c>
      <c r="K566" s="28">
        <v>2</v>
      </c>
      <c r="L566" s="28">
        <v>8</v>
      </c>
      <c r="M566" s="27" t="s">
        <v>1115</v>
      </c>
      <c r="N566" s="62">
        <f t="shared" si="14"/>
        <v>8</v>
      </c>
      <c r="O566" s="63">
        <f>IF($L$16-L566&lt;=0,$L$16-Table3[[#This Row],[Container finish time from URC (6" default)]]+52,$L$16-L566)</f>
        <v>12</v>
      </c>
      <c r="P566" s="71"/>
      <c r="Q566" s="71"/>
      <c r="R566" s="72"/>
      <c r="S566" s="66" t="s">
        <v>1115</v>
      </c>
    </row>
    <row r="567" spans="1:19" ht="19" customHeight="1" x14ac:dyDescent="0.3">
      <c r="A567" s="120"/>
      <c r="B567" s="110">
        <f>A567*Table3[[#This Row],[PPP]]</f>
        <v>0</v>
      </c>
      <c r="C567" s="47"/>
      <c r="D567" s="44">
        <v>30700</v>
      </c>
      <c r="E567" s="40" t="s">
        <v>114</v>
      </c>
      <c r="F567" s="40" t="s">
        <v>187</v>
      </c>
      <c r="G567" s="40" t="s">
        <v>565</v>
      </c>
      <c r="H567" s="28">
        <v>3</v>
      </c>
      <c r="I567" s="28" t="s">
        <v>24</v>
      </c>
      <c r="J567" s="27" t="s">
        <v>1124</v>
      </c>
      <c r="K567" s="28">
        <v>1</v>
      </c>
      <c r="L567" s="28">
        <v>12</v>
      </c>
      <c r="M567" s="28">
        <v>12</v>
      </c>
      <c r="N567" s="62">
        <f t="shared" si="14"/>
        <v>5</v>
      </c>
      <c r="O567" s="63">
        <f>IF($L$16-L567&lt;=0,$L$16-Table3[[#This Row],[Container finish time from URC (6" default)]]+52,$L$16-L567)</f>
        <v>8</v>
      </c>
      <c r="P567" s="71"/>
      <c r="Q567" s="71"/>
      <c r="R567" s="72"/>
      <c r="S567" s="77">
        <f>IF($L$16-M567&lt;=0,$L$16-Table3[DIRECT STICK or "All In" timing            with Callus or Basewell                   (6" default)]+52,$L$16-M567)</f>
        <v>8</v>
      </c>
    </row>
    <row r="568" spans="1:19" ht="19" customHeight="1" x14ac:dyDescent="0.3">
      <c r="A568" s="120"/>
      <c r="B568" s="110">
        <f>A568*Table3[[#This Row],[PPP]]</f>
        <v>0</v>
      </c>
      <c r="C568" s="47"/>
      <c r="D568" s="44">
        <v>32302</v>
      </c>
      <c r="E568" s="40" t="s">
        <v>114</v>
      </c>
      <c r="F568" s="40" t="s">
        <v>187</v>
      </c>
      <c r="G568" s="40" t="s">
        <v>566</v>
      </c>
      <c r="H568" s="28">
        <v>3</v>
      </c>
      <c r="I568" s="28" t="s">
        <v>24</v>
      </c>
      <c r="J568" s="27" t="s">
        <v>1124</v>
      </c>
      <c r="K568" s="28">
        <v>1</v>
      </c>
      <c r="L568" s="28">
        <v>12</v>
      </c>
      <c r="M568" s="28">
        <v>12</v>
      </c>
      <c r="N568" s="62">
        <f t="shared" si="14"/>
        <v>5</v>
      </c>
      <c r="O568" s="63">
        <f>IF($L$16-L568&lt;=0,$L$16-Table3[[#This Row],[Container finish time from URC (6" default)]]+52,$L$16-L568)</f>
        <v>8</v>
      </c>
      <c r="P568" s="71"/>
      <c r="Q568" s="71"/>
      <c r="R568" s="72"/>
      <c r="S568" s="77">
        <f>IF($L$16-M568&lt;=0,$L$16-Table3[DIRECT STICK or "All In" timing            with Callus or Basewell                   (6" default)]+52,$L$16-M568)</f>
        <v>8</v>
      </c>
    </row>
    <row r="569" spans="1:19" ht="19" customHeight="1" x14ac:dyDescent="0.3">
      <c r="A569" s="120"/>
      <c r="B569" s="110">
        <f>A569*Table3[[#This Row],[PPP]]</f>
        <v>0</v>
      </c>
      <c r="C569" s="47"/>
      <c r="D569" s="44">
        <v>32455</v>
      </c>
      <c r="E569" s="40" t="s">
        <v>114</v>
      </c>
      <c r="F569" s="40" t="s">
        <v>187</v>
      </c>
      <c r="G569" s="40" t="s">
        <v>567</v>
      </c>
      <c r="H569" s="28">
        <v>3</v>
      </c>
      <c r="I569" s="28" t="s">
        <v>24</v>
      </c>
      <c r="J569" s="27" t="s">
        <v>1124</v>
      </c>
      <c r="K569" s="28">
        <v>1</v>
      </c>
      <c r="L569" s="28">
        <v>12</v>
      </c>
      <c r="M569" s="28">
        <v>12</v>
      </c>
      <c r="N569" s="62">
        <f t="shared" si="14"/>
        <v>5</v>
      </c>
      <c r="O569" s="63">
        <f>IF($L$16-L569&lt;=0,$L$16-Table3[[#This Row],[Container finish time from URC (6" default)]]+52,$L$16-L569)</f>
        <v>8</v>
      </c>
      <c r="P569" s="71"/>
      <c r="Q569" s="71"/>
      <c r="R569" s="72"/>
      <c r="S569" s="77">
        <f>IF($L$16-M569&lt;=0,$L$16-Table3[DIRECT STICK or "All In" timing            with Callus or Basewell                   (6" default)]+52,$L$16-M569)</f>
        <v>8</v>
      </c>
    </row>
    <row r="570" spans="1:19" ht="19" customHeight="1" x14ac:dyDescent="0.3">
      <c r="A570" s="120"/>
      <c r="B570" s="110">
        <f>A570*Table3[[#This Row],[PPP]]</f>
        <v>0</v>
      </c>
      <c r="C570" s="47"/>
      <c r="D570" s="44">
        <v>30706</v>
      </c>
      <c r="E570" s="40" t="s">
        <v>114</v>
      </c>
      <c r="F570" s="40" t="s">
        <v>187</v>
      </c>
      <c r="G570" s="40" t="s">
        <v>568</v>
      </c>
      <c r="H570" s="28">
        <v>3</v>
      </c>
      <c r="I570" s="28" t="s">
        <v>24</v>
      </c>
      <c r="J570" s="27" t="s">
        <v>1124</v>
      </c>
      <c r="K570" s="28">
        <v>1</v>
      </c>
      <c r="L570" s="28">
        <v>12</v>
      </c>
      <c r="M570" s="28">
        <v>12</v>
      </c>
      <c r="N570" s="62">
        <f t="shared" si="14"/>
        <v>5</v>
      </c>
      <c r="O570" s="63">
        <f>IF($L$16-L570&lt;=0,$L$16-Table3[[#This Row],[Container finish time from URC (6" default)]]+52,$L$16-L570)</f>
        <v>8</v>
      </c>
      <c r="P570" s="71"/>
      <c r="Q570" s="71"/>
      <c r="R570" s="72"/>
      <c r="S570" s="77">
        <f>IF($L$16-M570&lt;=0,$L$16-Table3[DIRECT STICK or "All In" timing            with Callus or Basewell                   (6" default)]+52,$L$16-M570)</f>
        <v>8</v>
      </c>
    </row>
    <row r="571" spans="1:19" ht="19" customHeight="1" x14ac:dyDescent="0.3">
      <c r="A571" s="120"/>
      <c r="B571" s="110">
        <f>A571*Table3[[#This Row],[PPP]]</f>
        <v>0</v>
      </c>
      <c r="C571" s="47"/>
      <c r="D571" s="44">
        <v>30187</v>
      </c>
      <c r="E571" s="40" t="s">
        <v>114</v>
      </c>
      <c r="F571" s="40" t="s">
        <v>187</v>
      </c>
      <c r="G571" s="40" t="s">
        <v>569</v>
      </c>
      <c r="H571" s="28">
        <v>3</v>
      </c>
      <c r="I571" s="28" t="s">
        <v>24</v>
      </c>
      <c r="J571" s="27" t="s">
        <v>1124</v>
      </c>
      <c r="K571" s="28">
        <v>1</v>
      </c>
      <c r="L571" s="28">
        <v>12</v>
      </c>
      <c r="M571" s="28">
        <v>12</v>
      </c>
      <c r="N571" s="62">
        <f t="shared" si="14"/>
        <v>5</v>
      </c>
      <c r="O571" s="63">
        <f>IF($L$16-L571&lt;=0,$L$16-Table3[[#This Row],[Container finish time from URC (6" default)]]+52,$L$16-L571)</f>
        <v>8</v>
      </c>
      <c r="P571" s="71"/>
      <c r="Q571" s="71"/>
      <c r="R571" s="72"/>
      <c r="S571" s="77">
        <f>IF($L$16-M571&lt;=0,$L$16-Table3[DIRECT STICK or "All In" timing            with Callus or Basewell                   (6" default)]+52,$L$16-M571)</f>
        <v>8</v>
      </c>
    </row>
    <row r="572" spans="1:19" ht="19" customHeight="1" x14ac:dyDescent="0.3">
      <c r="A572" s="120"/>
      <c r="B572" s="110">
        <f>A572*Table3[[#This Row],[PPP]]</f>
        <v>0</v>
      </c>
      <c r="C572" s="47"/>
      <c r="D572" s="44">
        <v>32463</v>
      </c>
      <c r="E572" s="40" t="s">
        <v>114</v>
      </c>
      <c r="F572" s="40" t="s">
        <v>187</v>
      </c>
      <c r="G572" s="40" t="s">
        <v>570</v>
      </c>
      <c r="H572" s="28">
        <v>3</v>
      </c>
      <c r="I572" s="28" t="s">
        <v>24</v>
      </c>
      <c r="J572" s="27" t="s">
        <v>1124</v>
      </c>
      <c r="K572" s="28">
        <v>1</v>
      </c>
      <c r="L572" s="28">
        <v>12</v>
      </c>
      <c r="M572" s="28">
        <v>12</v>
      </c>
      <c r="N572" s="62">
        <f t="shared" si="14"/>
        <v>5</v>
      </c>
      <c r="O572" s="63">
        <f>IF($L$16-L572&lt;=0,$L$16-Table3[[#This Row],[Container finish time from URC (6" default)]]+52,$L$16-L572)</f>
        <v>8</v>
      </c>
      <c r="P572" s="71"/>
      <c r="Q572" s="71"/>
      <c r="R572" s="72"/>
      <c r="S572" s="77">
        <f>IF($L$16-M572&lt;=0,$L$16-Table3[DIRECT STICK or "All In" timing            with Callus or Basewell                   (6" default)]+52,$L$16-M572)</f>
        <v>8</v>
      </c>
    </row>
    <row r="573" spans="1:19" ht="19" customHeight="1" x14ac:dyDescent="0.3">
      <c r="A573" s="120"/>
      <c r="B573" s="110">
        <f>A573*Table3[[#This Row],[PPP]]</f>
        <v>0</v>
      </c>
      <c r="C573" s="47"/>
      <c r="D573" s="44">
        <v>30733</v>
      </c>
      <c r="E573" s="40" t="s">
        <v>114</v>
      </c>
      <c r="F573" s="40" t="s">
        <v>187</v>
      </c>
      <c r="G573" s="40" t="s">
        <v>571</v>
      </c>
      <c r="H573" s="28">
        <v>3</v>
      </c>
      <c r="I573" s="28" t="s">
        <v>24</v>
      </c>
      <c r="J573" s="27" t="s">
        <v>1124</v>
      </c>
      <c r="K573" s="28">
        <v>1</v>
      </c>
      <c r="L573" s="28">
        <v>12</v>
      </c>
      <c r="M573" s="28">
        <v>12</v>
      </c>
      <c r="N573" s="62">
        <f t="shared" si="14"/>
        <v>5</v>
      </c>
      <c r="O573" s="63">
        <f>IF($L$16-L573&lt;=0,$L$16-Table3[[#This Row],[Container finish time from URC (6" default)]]+52,$L$16-L573)</f>
        <v>8</v>
      </c>
      <c r="P573" s="71"/>
      <c r="Q573" s="71"/>
      <c r="R573" s="72"/>
      <c r="S573" s="77">
        <f>IF($L$16-M573&lt;=0,$L$16-Table3[DIRECT STICK or "All In" timing            with Callus or Basewell                   (6" default)]+52,$L$16-M573)</f>
        <v>8</v>
      </c>
    </row>
    <row r="574" spans="1:19" ht="19" customHeight="1" x14ac:dyDescent="0.3">
      <c r="A574" s="120"/>
      <c r="B574" s="110">
        <f>A574*Table3[[#This Row],[PPP]]</f>
        <v>0</v>
      </c>
      <c r="C574" s="47"/>
      <c r="D574" s="44">
        <v>30004</v>
      </c>
      <c r="E574" s="40" t="s">
        <v>114</v>
      </c>
      <c r="F574" s="40" t="s">
        <v>187</v>
      </c>
      <c r="G574" s="40" t="s">
        <v>572</v>
      </c>
      <c r="H574" s="28">
        <v>3</v>
      </c>
      <c r="I574" s="28" t="s">
        <v>24</v>
      </c>
      <c r="J574" s="27" t="s">
        <v>1124</v>
      </c>
      <c r="K574" s="28">
        <v>1</v>
      </c>
      <c r="L574" s="28">
        <v>12</v>
      </c>
      <c r="M574" s="28">
        <v>12</v>
      </c>
      <c r="N574" s="62">
        <f t="shared" si="14"/>
        <v>5</v>
      </c>
      <c r="O574" s="63">
        <f>IF($L$16-L574&lt;=0,$L$16-Table3[[#This Row],[Container finish time from URC (6" default)]]+52,$L$16-L574)</f>
        <v>8</v>
      </c>
      <c r="P574" s="71"/>
      <c r="Q574" s="71"/>
      <c r="R574" s="72"/>
      <c r="S574" s="77">
        <f>IF($L$16-M574&lt;=0,$L$16-Table3[DIRECT STICK or "All In" timing            with Callus or Basewell                   (6" default)]+52,$L$16-M574)</f>
        <v>8</v>
      </c>
    </row>
    <row r="575" spans="1:19" ht="19" customHeight="1" x14ac:dyDescent="0.3">
      <c r="A575" s="120"/>
      <c r="B575" s="110">
        <f>A575*Table3[[#This Row],[PPP]]</f>
        <v>0</v>
      </c>
      <c r="C575" s="47"/>
      <c r="D575" s="44">
        <v>30134</v>
      </c>
      <c r="E575" s="40" t="s">
        <v>114</v>
      </c>
      <c r="F575" s="40" t="s">
        <v>187</v>
      </c>
      <c r="G575" s="40" t="s">
        <v>573</v>
      </c>
      <c r="H575" s="28">
        <v>3</v>
      </c>
      <c r="I575" s="28" t="s">
        <v>24</v>
      </c>
      <c r="J575" s="27" t="s">
        <v>1124</v>
      </c>
      <c r="K575" s="28">
        <v>1</v>
      </c>
      <c r="L575" s="28">
        <v>12</v>
      </c>
      <c r="M575" s="28">
        <v>12</v>
      </c>
      <c r="N575" s="62">
        <f t="shared" si="14"/>
        <v>5</v>
      </c>
      <c r="O575" s="63">
        <f>IF($L$16-L575&lt;=0,$L$16-Table3[[#This Row],[Container finish time from URC (6" default)]]+52,$L$16-L575)</f>
        <v>8</v>
      </c>
      <c r="P575" s="71"/>
      <c r="Q575" s="71"/>
      <c r="R575" s="72"/>
      <c r="S575" s="77">
        <f>IF($L$16-M575&lt;=0,$L$16-Table3[DIRECT STICK or "All In" timing            with Callus or Basewell                   (6" default)]+52,$L$16-M575)</f>
        <v>8</v>
      </c>
    </row>
    <row r="576" spans="1:19" ht="19" customHeight="1" x14ac:dyDescent="0.3">
      <c r="A576" s="120"/>
      <c r="B576" s="110">
        <f>A576*Table3[[#This Row],[PPP]]</f>
        <v>0</v>
      </c>
      <c r="C576" s="47"/>
      <c r="D576" s="44">
        <v>30708</v>
      </c>
      <c r="E576" s="40" t="s">
        <v>114</v>
      </c>
      <c r="F576" s="40" t="s">
        <v>187</v>
      </c>
      <c r="G576" s="40" t="s">
        <v>574</v>
      </c>
      <c r="H576" s="28">
        <v>3</v>
      </c>
      <c r="I576" s="28" t="s">
        <v>24</v>
      </c>
      <c r="J576" s="27" t="s">
        <v>1124</v>
      </c>
      <c r="K576" s="28">
        <v>1</v>
      </c>
      <c r="L576" s="28">
        <v>12</v>
      </c>
      <c r="M576" s="28">
        <v>12</v>
      </c>
      <c r="N576" s="62">
        <f t="shared" si="14"/>
        <v>5</v>
      </c>
      <c r="O576" s="63">
        <f>IF($L$16-L576&lt;=0,$L$16-Table3[[#This Row],[Container finish time from URC (6" default)]]+52,$L$16-L576)</f>
        <v>8</v>
      </c>
      <c r="P576" s="71"/>
      <c r="Q576" s="71"/>
      <c r="R576" s="72"/>
      <c r="S576" s="77">
        <f>IF($L$16-M576&lt;=0,$L$16-Table3[DIRECT STICK or "All In" timing            with Callus or Basewell                   (6" default)]+52,$L$16-M576)</f>
        <v>8</v>
      </c>
    </row>
    <row r="577" spans="1:19" ht="19" customHeight="1" x14ac:dyDescent="0.3">
      <c r="A577" s="120"/>
      <c r="B577" s="110">
        <f>A577*Table3[[#This Row],[PPP]]</f>
        <v>0</v>
      </c>
      <c r="C577" s="47"/>
      <c r="D577" s="44">
        <v>30719</v>
      </c>
      <c r="E577" s="40" t="s">
        <v>114</v>
      </c>
      <c r="F577" s="40" t="s">
        <v>187</v>
      </c>
      <c r="G577" s="40" t="s">
        <v>575</v>
      </c>
      <c r="H577" s="28">
        <v>3</v>
      </c>
      <c r="I577" s="28" t="s">
        <v>24</v>
      </c>
      <c r="J577" s="27" t="s">
        <v>1124</v>
      </c>
      <c r="K577" s="28">
        <v>1</v>
      </c>
      <c r="L577" s="28">
        <v>12</v>
      </c>
      <c r="M577" s="28">
        <v>12</v>
      </c>
      <c r="N577" s="62">
        <f t="shared" si="14"/>
        <v>5</v>
      </c>
      <c r="O577" s="63">
        <f>IF($L$16-L577&lt;=0,$L$16-Table3[[#This Row],[Container finish time from URC (6" default)]]+52,$L$16-L577)</f>
        <v>8</v>
      </c>
      <c r="P577" s="71"/>
      <c r="Q577" s="71"/>
      <c r="R577" s="72"/>
      <c r="S577" s="77">
        <f>IF($L$16-M577&lt;=0,$L$16-Table3[DIRECT STICK or "All In" timing            with Callus or Basewell                   (6" default)]+52,$L$16-M577)</f>
        <v>8</v>
      </c>
    </row>
    <row r="578" spans="1:19" ht="19" customHeight="1" x14ac:dyDescent="0.3">
      <c r="A578" s="120"/>
      <c r="B578" s="110">
        <f>A578*Table3[[#This Row],[PPP]]</f>
        <v>0</v>
      </c>
      <c r="C578" s="47"/>
      <c r="D578" s="44">
        <v>30754</v>
      </c>
      <c r="E578" s="40" t="s">
        <v>114</v>
      </c>
      <c r="F578" s="40" t="s">
        <v>187</v>
      </c>
      <c r="G578" s="40" t="s">
        <v>16</v>
      </c>
      <c r="H578" s="28">
        <v>3</v>
      </c>
      <c r="I578" s="28" t="s">
        <v>24</v>
      </c>
      <c r="J578" s="27" t="s">
        <v>1124</v>
      </c>
      <c r="K578" s="28">
        <v>1</v>
      </c>
      <c r="L578" s="28">
        <v>12</v>
      </c>
      <c r="M578" s="28">
        <v>12</v>
      </c>
      <c r="N578" s="62">
        <f t="shared" si="14"/>
        <v>5</v>
      </c>
      <c r="O578" s="63">
        <f>IF($L$16-L578&lt;=0,$L$16-Table3[[#This Row],[Container finish time from URC (6" default)]]+52,$L$16-L578)</f>
        <v>8</v>
      </c>
      <c r="P578" s="71"/>
      <c r="Q578" s="71"/>
      <c r="R578" s="72"/>
      <c r="S578" s="77">
        <f>IF($L$16-M578&lt;=0,$L$16-Table3[DIRECT STICK or "All In" timing            with Callus or Basewell                   (6" default)]+52,$L$16-M578)</f>
        <v>8</v>
      </c>
    </row>
    <row r="579" spans="1:19" ht="19" customHeight="1" x14ac:dyDescent="0.3">
      <c r="A579" s="120"/>
      <c r="B579" s="110">
        <f>A579*Table3[[#This Row],[PPP]]</f>
        <v>0</v>
      </c>
      <c r="C579" s="47"/>
      <c r="D579" s="44">
        <v>30746</v>
      </c>
      <c r="E579" s="40" t="s">
        <v>114</v>
      </c>
      <c r="F579" s="40" t="s">
        <v>187</v>
      </c>
      <c r="G579" s="40" t="s">
        <v>576</v>
      </c>
      <c r="H579" s="28">
        <v>3</v>
      </c>
      <c r="I579" s="28" t="s">
        <v>24</v>
      </c>
      <c r="J579" s="27" t="s">
        <v>1124</v>
      </c>
      <c r="K579" s="28">
        <v>1</v>
      </c>
      <c r="L579" s="28">
        <v>12</v>
      </c>
      <c r="M579" s="28">
        <v>12</v>
      </c>
      <c r="N579" s="62">
        <f t="shared" si="14"/>
        <v>5</v>
      </c>
      <c r="O579" s="63">
        <f>IF($L$16-L579&lt;=0,$L$16-Table3[[#This Row],[Container finish time from URC (6" default)]]+52,$L$16-L579)</f>
        <v>8</v>
      </c>
      <c r="P579" s="71"/>
      <c r="Q579" s="71"/>
      <c r="R579" s="72"/>
      <c r="S579" s="77">
        <f>IF($L$16-M579&lt;=0,$L$16-Table3[DIRECT STICK or "All In" timing            with Callus or Basewell                   (6" default)]+52,$L$16-M579)</f>
        <v>8</v>
      </c>
    </row>
    <row r="580" spans="1:19" ht="19" customHeight="1" x14ac:dyDescent="0.3">
      <c r="A580" s="120"/>
      <c r="B580" s="110">
        <f>A580*Table3[[#This Row],[PPP]]</f>
        <v>0</v>
      </c>
      <c r="C580" s="47"/>
      <c r="D580" s="44">
        <v>30029</v>
      </c>
      <c r="E580" s="40" t="s">
        <v>114</v>
      </c>
      <c r="F580" s="40" t="s">
        <v>187</v>
      </c>
      <c r="G580" s="40" t="s">
        <v>577</v>
      </c>
      <c r="H580" s="28">
        <v>3</v>
      </c>
      <c r="I580" s="28" t="s">
        <v>24</v>
      </c>
      <c r="J580" s="27" t="s">
        <v>1124</v>
      </c>
      <c r="K580" s="28">
        <v>1</v>
      </c>
      <c r="L580" s="28">
        <v>12</v>
      </c>
      <c r="M580" s="28">
        <v>12</v>
      </c>
      <c r="N580" s="62">
        <f t="shared" si="14"/>
        <v>5</v>
      </c>
      <c r="O580" s="63">
        <f>IF($L$16-L580&lt;=0,$L$16-Table3[[#This Row],[Container finish time from URC (6" default)]]+52,$L$16-L580)</f>
        <v>8</v>
      </c>
      <c r="P580" s="71"/>
      <c r="Q580" s="71"/>
      <c r="R580" s="72"/>
      <c r="S580" s="77">
        <f>IF($L$16-M580&lt;=0,$L$16-Table3[DIRECT STICK or "All In" timing            with Callus or Basewell                   (6" default)]+52,$L$16-M580)</f>
        <v>8</v>
      </c>
    </row>
    <row r="581" spans="1:19" ht="19" customHeight="1" x14ac:dyDescent="0.3">
      <c r="A581" s="120"/>
      <c r="B581" s="110">
        <f>A581*Table3[[#This Row],[PPP]]</f>
        <v>0</v>
      </c>
      <c r="C581" s="47"/>
      <c r="D581" s="44">
        <v>30707</v>
      </c>
      <c r="E581" s="40" t="s">
        <v>114</v>
      </c>
      <c r="F581" s="40" t="s">
        <v>187</v>
      </c>
      <c r="G581" s="40" t="s">
        <v>578</v>
      </c>
      <c r="H581" s="28">
        <v>3</v>
      </c>
      <c r="I581" s="28" t="s">
        <v>24</v>
      </c>
      <c r="J581" s="27" t="s">
        <v>1124</v>
      </c>
      <c r="K581" s="28">
        <v>1</v>
      </c>
      <c r="L581" s="28">
        <v>12</v>
      </c>
      <c r="M581" s="28">
        <v>12</v>
      </c>
      <c r="N581" s="62">
        <f t="shared" si="14"/>
        <v>5</v>
      </c>
      <c r="O581" s="63">
        <f>IF($L$16-L581&lt;=0,$L$16-Table3[[#This Row],[Container finish time from URC (6" default)]]+52,$L$16-L581)</f>
        <v>8</v>
      </c>
      <c r="P581" s="71"/>
      <c r="Q581" s="71"/>
      <c r="R581" s="72"/>
      <c r="S581" s="77">
        <f>IF($L$16-M581&lt;=0,$L$16-Table3[DIRECT STICK or "All In" timing            with Callus or Basewell                   (6" default)]+52,$L$16-M581)</f>
        <v>8</v>
      </c>
    </row>
    <row r="582" spans="1:19" ht="19" customHeight="1" x14ac:dyDescent="0.3">
      <c r="A582" s="120"/>
      <c r="B582" s="110">
        <f>A582*Table3[[#This Row],[PPP]]</f>
        <v>0</v>
      </c>
      <c r="C582" s="47" t="s">
        <v>1020</v>
      </c>
      <c r="D582" s="44">
        <v>30495</v>
      </c>
      <c r="E582" s="40" t="s">
        <v>114</v>
      </c>
      <c r="F582" s="40" t="s">
        <v>187</v>
      </c>
      <c r="G582" s="40" t="s">
        <v>579</v>
      </c>
      <c r="H582" s="28">
        <v>3</v>
      </c>
      <c r="I582" s="28" t="s">
        <v>24</v>
      </c>
      <c r="J582" s="27" t="s">
        <v>1124</v>
      </c>
      <c r="K582" s="28">
        <v>1</v>
      </c>
      <c r="L582" s="28">
        <v>12</v>
      </c>
      <c r="M582" s="28">
        <v>12</v>
      </c>
      <c r="N582" s="62">
        <f t="shared" si="14"/>
        <v>5</v>
      </c>
      <c r="O582" s="63">
        <f>IF($L$16-L582&lt;=0,$L$16-Table3[[#This Row],[Container finish time from URC (6" default)]]+52,$L$16-L582)</f>
        <v>8</v>
      </c>
      <c r="P582" s="71"/>
      <c r="Q582" s="71"/>
      <c r="R582" s="72"/>
      <c r="S582" s="77">
        <f>IF($L$16-M582&lt;=0,$L$16-Table3[DIRECT STICK or "All In" timing            with Callus or Basewell                   (6" default)]+52,$L$16-M582)</f>
        <v>8</v>
      </c>
    </row>
    <row r="583" spans="1:19" ht="19" customHeight="1" x14ac:dyDescent="0.3">
      <c r="A583" s="120"/>
      <c r="B583" s="110">
        <f>A583*Table3[[#This Row],[PPP]]</f>
        <v>0</v>
      </c>
      <c r="C583" s="47"/>
      <c r="D583" s="44">
        <v>30261</v>
      </c>
      <c r="E583" s="40" t="s">
        <v>114</v>
      </c>
      <c r="F583" s="40" t="s">
        <v>187</v>
      </c>
      <c r="G583" s="40" t="s">
        <v>580</v>
      </c>
      <c r="H583" s="28">
        <v>3</v>
      </c>
      <c r="I583" s="28" t="s">
        <v>24</v>
      </c>
      <c r="J583" s="27" t="s">
        <v>1124</v>
      </c>
      <c r="K583" s="28">
        <v>1</v>
      </c>
      <c r="L583" s="28">
        <v>12</v>
      </c>
      <c r="M583" s="28">
        <v>12</v>
      </c>
      <c r="N583" s="62">
        <f t="shared" si="14"/>
        <v>5</v>
      </c>
      <c r="O583" s="63">
        <f>IF($L$16-L583&lt;=0,$L$16-Table3[[#This Row],[Container finish time from URC (6" default)]]+52,$L$16-L583)</f>
        <v>8</v>
      </c>
      <c r="P583" s="71"/>
      <c r="Q583" s="71"/>
      <c r="R583" s="72"/>
      <c r="S583" s="77">
        <f>IF($L$16-M583&lt;=0,$L$16-Table3[DIRECT STICK or "All In" timing            with Callus or Basewell                   (6" default)]+52,$L$16-M583)</f>
        <v>8</v>
      </c>
    </row>
    <row r="584" spans="1:19" ht="19" customHeight="1" x14ac:dyDescent="0.3">
      <c r="A584" s="120"/>
      <c r="B584" s="110">
        <f>A584*Table3[[#This Row],[PPP]]</f>
        <v>0</v>
      </c>
      <c r="C584" s="47"/>
      <c r="D584" s="44">
        <v>30192</v>
      </c>
      <c r="E584" s="40" t="s">
        <v>114</v>
      </c>
      <c r="F584" s="40" t="s">
        <v>187</v>
      </c>
      <c r="G584" s="40" t="s">
        <v>581</v>
      </c>
      <c r="H584" s="28">
        <v>3</v>
      </c>
      <c r="I584" s="28" t="s">
        <v>24</v>
      </c>
      <c r="J584" s="27" t="s">
        <v>1124</v>
      </c>
      <c r="K584" s="28">
        <v>1</v>
      </c>
      <c r="L584" s="28">
        <v>12</v>
      </c>
      <c r="M584" s="28">
        <v>12</v>
      </c>
      <c r="N584" s="62">
        <f t="shared" si="14"/>
        <v>5</v>
      </c>
      <c r="O584" s="63">
        <f>IF($L$16-L584&lt;=0,$L$16-Table3[[#This Row],[Container finish time from URC (6" default)]]+52,$L$16-L584)</f>
        <v>8</v>
      </c>
      <c r="P584" s="71"/>
      <c r="Q584" s="71"/>
      <c r="R584" s="72"/>
      <c r="S584" s="77">
        <f>IF($L$16-M584&lt;=0,$L$16-Table3[DIRECT STICK or "All In" timing            with Callus or Basewell                   (6" default)]+52,$L$16-M584)</f>
        <v>8</v>
      </c>
    </row>
    <row r="585" spans="1:19" ht="19" customHeight="1" x14ac:dyDescent="0.3">
      <c r="A585" s="120"/>
      <c r="B585" s="110">
        <f>A585*Table3[[#This Row],[PPP]]</f>
        <v>0</v>
      </c>
      <c r="C585" s="47"/>
      <c r="D585" s="44">
        <v>30185</v>
      </c>
      <c r="E585" s="40" t="s">
        <v>114</v>
      </c>
      <c r="F585" s="40" t="s">
        <v>187</v>
      </c>
      <c r="G585" s="40" t="s">
        <v>582</v>
      </c>
      <c r="H585" s="28">
        <v>3</v>
      </c>
      <c r="I585" s="28" t="s">
        <v>24</v>
      </c>
      <c r="J585" s="27" t="s">
        <v>1124</v>
      </c>
      <c r="K585" s="28">
        <v>1</v>
      </c>
      <c r="L585" s="28">
        <v>12</v>
      </c>
      <c r="M585" s="28">
        <v>12</v>
      </c>
      <c r="N585" s="62">
        <f t="shared" si="14"/>
        <v>5</v>
      </c>
      <c r="O585" s="63">
        <f>IF($L$16-L585&lt;=0,$L$16-Table3[[#This Row],[Container finish time from URC (6" default)]]+52,$L$16-L585)</f>
        <v>8</v>
      </c>
      <c r="P585" s="71"/>
      <c r="Q585" s="71"/>
      <c r="R585" s="72"/>
      <c r="S585" s="77">
        <f>IF($L$16-M585&lt;=0,$L$16-Table3[DIRECT STICK or "All In" timing            with Callus or Basewell                   (6" default)]+52,$L$16-M585)</f>
        <v>8</v>
      </c>
    </row>
    <row r="586" spans="1:19" ht="19" customHeight="1" x14ac:dyDescent="0.3">
      <c r="A586" s="120"/>
      <c r="B586" s="110">
        <f>A586*Table3[[#This Row],[PPP]]</f>
        <v>0</v>
      </c>
      <c r="C586" s="47"/>
      <c r="D586" s="44">
        <v>30129</v>
      </c>
      <c r="E586" s="40" t="s">
        <v>114</v>
      </c>
      <c r="F586" s="40" t="s">
        <v>188</v>
      </c>
      <c r="G586" s="40" t="s">
        <v>583</v>
      </c>
      <c r="H586" s="28">
        <v>3</v>
      </c>
      <c r="I586" s="28" t="s">
        <v>24</v>
      </c>
      <c r="J586" s="27" t="s">
        <v>1124</v>
      </c>
      <c r="K586" s="28">
        <v>1</v>
      </c>
      <c r="L586" s="28">
        <v>12</v>
      </c>
      <c r="M586" s="28">
        <v>12</v>
      </c>
      <c r="N586" s="62">
        <f t="shared" si="14"/>
        <v>5</v>
      </c>
      <c r="O586" s="63">
        <f>IF($L$16-L586&lt;=0,$L$16-Table3[[#This Row],[Container finish time from URC (6" default)]]+52,$L$16-L586)</f>
        <v>8</v>
      </c>
      <c r="P586" s="71"/>
      <c r="Q586" s="71"/>
      <c r="R586" s="72"/>
      <c r="S586" s="77">
        <f>IF($L$16-M586&lt;=0,$L$16-Table3[DIRECT STICK or "All In" timing            with Callus or Basewell                   (6" default)]+52,$L$16-M586)</f>
        <v>8</v>
      </c>
    </row>
    <row r="587" spans="1:19" ht="19" customHeight="1" x14ac:dyDescent="0.3">
      <c r="A587" s="120"/>
      <c r="B587" s="110">
        <f>A587*Table3[[#This Row],[PPP]]</f>
        <v>0</v>
      </c>
      <c r="C587" s="47"/>
      <c r="D587" s="44">
        <v>30461</v>
      </c>
      <c r="E587" s="40" t="s">
        <v>114</v>
      </c>
      <c r="F587" s="40" t="s">
        <v>188</v>
      </c>
      <c r="G587" s="40" t="s">
        <v>584</v>
      </c>
      <c r="H587" s="28">
        <v>3</v>
      </c>
      <c r="I587" s="28" t="s">
        <v>24</v>
      </c>
      <c r="J587" s="27" t="s">
        <v>1124</v>
      </c>
      <c r="K587" s="28">
        <v>1</v>
      </c>
      <c r="L587" s="28">
        <v>12</v>
      </c>
      <c r="M587" s="28">
        <v>12</v>
      </c>
      <c r="N587" s="62">
        <f t="shared" si="14"/>
        <v>5</v>
      </c>
      <c r="O587" s="63">
        <f>IF($L$16-L587&lt;=0,$L$16-Table3[[#This Row],[Container finish time from URC (6" default)]]+52,$L$16-L587)</f>
        <v>8</v>
      </c>
      <c r="P587" s="71"/>
      <c r="Q587" s="71"/>
      <c r="R587" s="72"/>
      <c r="S587" s="77">
        <f>IF($L$16-M587&lt;=0,$L$16-Table3[DIRECT STICK or "All In" timing            with Callus or Basewell                   (6" default)]+52,$L$16-M587)</f>
        <v>8</v>
      </c>
    </row>
    <row r="588" spans="1:19" ht="19" customHeight="1" x14ac:dyDescent="0.3">
      <c r="A588" s="120"/>
      <c r="B588" s="110">
        <f>A588*Table3[[#This Row],[PPP]]</f>
        <v>0</v>
      </c>
      <c r="C588" s="47"/>
      <c r="D588" s="44">
        <v>30197</v>
      </c>
      <c r="E588" s="40" t="s">
        <v>114</v>
      </c>
      <c r="F588" s="40" t="s">
        <v>189</v>
      </c>
      <c r="G588" s="40" t="s">
        <v>585</v>
      </c>
      <c r="H588" s="28">
        <v>3</v>
      </c>
      <c r="I588" s="28" t="s">
        <v>24</v>
      </c>
      <c r="J588" s="27" t="s">
        <v>1124</v>
      </c>
      <c r="K588" s="28">
        <v>1</v>
      </c>
      <c r="L588" s="28">
        <v>10</v>
      </c>
      <c r="M588" s="28">
        <v>10</v>
      </c>
      <c r="N588" s="62">
        <f t="shared" si="14"/>
        <v>7</v>
      </c>
      <c r="O588" s="63">
        <f>IF($L$16-L588&lt;=0,$L$16-Table3[[#This Row],[Container finish time from URC (6" default)]]+52,$L$16-L588)</f>
        <v>10</v>
      </c>
      <c r="P588" s="71">
        <v>92</v>
      </c>
      <c r="Q588" s="71">
        <f>Table3[[#This Row],[Column1]]-21</f>
        <v>71</v>
      </c>
      <c r="R588" s="78">
        <f>Table3[[#This Row],[Column2]]/7</f>
        <v>10.142857142857142</v>
      </c>
      <c r="S588" s="77">
        <f>IF($L$16-M588&lt;=0,$L$16-Table3[DIRECT STICK or "All In" timing            with Callus or Basewell                   (6" default)]+52,$L$16-M588)</f>
        <v>10</v>
      </c>
    </row>
    <row r="589" spans="1:19" ht="19" customHeight="1" x14ac:dyDescent="0.3">
      <c r="A589" s="120"/>
      <c r="B589" s="110">
        <f>A589*Table3[[#This Row],[PPP]]</f>
        <v>0</v>
      </c>
      <c r="C589" s="47"/>
      <c r="D589" s="44">
        <v>30757</v>
      </c>
      <c r="E589" s="40" t="s">
        <v>114</v>
      </c>
      <c r="F589" s="40" t="s">
        <v>189</v>
      </c>
      <c r="G589" s="40" t="s">
        <v>586</v>
      </c>
      <c r="H589" s="28">
        <v>3</v>
      </c>
      <c r="I589" s="28" t="s">
        <v>24</v>
      </c>
      <c r="J589" s="27" t="s">
        <v>1124</v>
      </c>
      <c r="K589" s="28">
        <v>1</v>
      </c>
      <c r="L589" s="28">
        <v>10</v>
      </c>
      <c r="M589" s="28">
        <v>10</v>
      </c>
      <c r="N589" s="62">
        <f t="shared" si="14"/>
        <v>7</v>
      </c>
      <c r="O589" s="63">
        <f>IF($L$16-L589&lt;=0,$L$16-Table3[[#This Row],[Container finish time from URC (6" default)]]+52,$L$16-L589)</f>
        <v>10</v>
      </c>
      <c r="P589" s="71">
        <v>92</v>
      </c>
      <c r="Q589" s="71">
        <f>Table3[[#This Row],[Column1]]-21</f>
        <v>71</v>
      </c>
      <c r="R589" s="78">
        <f>Table3[[#This Row],[Column2]]/7</f>
        <v>10.142857142857142</v>
      </c>
      <c r="S589" s="77">
        <f>IF($L$16-M589&lt;=0,$L$16-Table3[DIRECT STICK or "All In" timing            with Callus or Basewell                   (6" default)]+52,$L$16-M589)</f>
        <v>10</v>
      </c>
    </row>
    <row r="590" spans="1:19" ht="19" customHeight="1" x14ac:dyDescent="0.3">
      <c r="A590" s="120"/>
      <c r="B590" s="110">
        <f>A590*Table3[[#This Row],[PPP]]</f>
        <v>0</v>
      </c>
      <c r="C590" s="47"/>
      <c r="D590" s="44">
        <v>30251</v>
      </c>
      <c r="E590" s="40" t="s">
        <v>114</v>
      </c>
      <c r="F590" s="40" t="s">
        <v>189</v>
      </c>
      <c r="G590" s="40" t="s">
        <v>587</v>
      </c>
      <c r="H590" s="28">
        <v>3</v>
      </c>
      <c r="I590" s="28" t="s">
        <v>24</v>
      </c>
      <c r="J590" s="27" t="s">
        <v>1124</v>
      </c>
      <c r="K590" s="28">
        <v>1</v>
      </c>
      <c r="L590" s="28">
        <v>10</v>
      </c>
      <c r="M590" s="28">
        <v>10</v>
      </c>
      <c r="N590" s="62">
        <f t="shared" si="14"/>
        <v>7</v>
      </c>
      <c r="O590" s="63">
        <f>IF($L$16-L590&lt;=0,$L$16-Table3[[#This Row],[Container finish time from URC (6" default)]]+52,$L$16-L590)</f>
        <v>10</v>
      </c>
      <c r="P590" s="71">
        <v>90</v>
      </c>
      <c r="Q590" s="71">
        <f>Table3[[#This Row],[Column1]]-21</f>
        <v>69</v>
      </c>
      <c r="R590" s="78">
        <f>Table3[[#This Row],[Column2]]/7</f>
        <v>9.8571428571428577</v>
      </c>
      <c r="S590" s="77">
        <f>IF($L$16-M590&lt;=0,$L$16-Table3[DIRECT STICK or "All In" timing            with Callus or Basewell                   (6" default)]+52,$L$16-M590)</f>
        <v>10</v>
      </c>
    </row>
    <row r="591" spans="1:19" ht="19" customHeight="1" x14ac:dyDescent="0.3">
      <c r="A591" s="120"/>
      <c r="B591" s="110">
        <f>A591*Table3[[#This Row],[PPP]]</f>
        <v>0</v>
      </c>
      <c r="C591" s="47"/>
      <c r="D591" s="44">
        <v>32284</v>
      </c>
      <c r="E591" s="40" t="s">
        <v>114</v>
      </c>
      <c r="F591" s="40" t="s">
        <v>189</v>
      </c>
      <c r="G591" s="40" t="s">
        <v>588</v>
      </c>
      <c r="H591" s="28">
        <v>3</v>
      </c>
      <c r="I591" s="28" t="s">
        <v>24</v>
      </c>
      <c r="J591" s="27" t="s">
        <v>1124</v>
      </c>
      <c r="K591" s="28">
        <v>1</v>
      </c>
      <c r="L591" s="28">
        <v>12</v>
      </c>
      <c r="M591" s="28">
        <v>12</v>
      </c>
      <c r="N591" s="62">
        <f t="shared" si="14"/>
        <v>5</v>
      </c>
      <c r="O591" s="63">
        <f>IF($L$16-L591&lt;=0,$L$16-Table3[[#This Row],[Container finish time from URC (6" default)]]+52,$L$16-L591)</f>
        <v>8</v>
      </c>
      <c r="P591" s="71">
        <v>100</v>
      </c>
      <c r="Q591" s="71">
        <f>Table3[[#This Row],[Column1]]-21</f>
        <v>79</v>
      </c>
      <c r="R591" s="78">
        <f>Table3[[#This Row],[Column2]]/7</f>
        <v>11.285714285714286</v>
      </c>
      <c r="S591" s="77">
        <f>IF($L$16-M591&lt;=0,$L$16-Table3[DIRECT STICK or "All In" timing            with Callus or Basewell                   (6" default)]+52,$L$16-M591)</f>
        <v>8</v>
      </c>
    </row>
    <row r="592" spans="1:19" ht="19" customHeight="1" x14ac:dyDescent="0.3">
      <c r="A592" s="120"/>
      <c r="B592" s="110">
        <f>A592*Table3[[#This Row],[PPP]]</f>
        <v>0</v>
      </c>
      <c r="C592" s="47"/>
      <c r="D592" s="44">
        <v>30501</v>
      </c>
      <c r="E592" s="40" t="s">
        <v>114</v>
      </c>
      <c r="F592" s="40" t="s">
        <v>189</v>
      </c>
      <c r="G592" s="40" t="s">
        <v>589</v>
      </c>
      <c r="H592" s="28">
        <v>3</v>
      </c>
      <c r="I592" s="28" t="s">
        <v>24</v>
      </c>
      <c r="J592" s="27" t="s">
        <v>1124</v>
      </c>
      <c r="K592" s="28">
        <v>1</v>
      </c>
      <c r="L592" s="28">
        <v>12</v>
      </c>
      <c r="M592" s="28">
        <v>12</v>
      </c>
      <c r="N592" s="62">
        <f t="shared" si="14"/>
        <v>5</v>
      </c>
      <c r="O592" s="63">
        <f>IF($L$16-L592&lt;=0,$L$16-Table3[[#This Row],[Container finish time from URC (6" default)]]+52,$L$16-L592)</f>
        <v>8</v>
      </c>
      <c r="P592" s="71">
        <v>101</v>
      </c>
      <c r="Q592" s="71">
        <f>Table3[[#This Row],[Column1]]-21</f>
        <v>80</v>
      </c>
      <c r="R592" s="78">
        <f>Table3[[#This Row],[Column2]]/7</f>
        <v>11.428571428571429</v>
      </c>
      <c r="S592" s="77">
        <f>IF($L$16-M592&lt;=0,$L$16-Table3[DIRECT STICK or "All In" timing            with Callus or Basewell                   (6" default)]+52,$L$16-M592)</f>
        <v>8</v>
      </c>
    </row>
    <row r="593" spans="1:19" ht="19" customHeight="1" x14ac:dyDescent="0.3">
      <c r="A593" s="120"/>
      <c r="B593" s="110">
        <f>A593*Table3[[#This Row],[PPP]]</f>
        <v>0</v>
      </c>
      <c r="C593" s="47"/>
      <c r="D593" s="44">
        <v>32300</v>
      </c>
      <c r="E593" s="40" t="s">
        <v>114</v>
      </c>
      <c r="F593" s="40" t="s">
        <v>189</v>
      </c>
      <c r="G593" s="40" t="s">
        <v>590</v>
      </c>
      <c r="H593" s="28">
        <v>3</v>
      </c>
      <c r="I593" s="28" t="s">
        <v>24</v>
      </c>
      <c r="J593" s="27" t="s">
        <v>1124</v>
      </c>
      <c r="K593" s="28">
        <v>1</v>
      </c>
      <c r="L593" s="28">
        <v>11</v>
      </c>
      <c r="M593" s="28">
        <v>11</v>
      </c>
      <c r="N593" s="62">
        <f t="shared" si="14"/>
        <v>6</v>
      </c>
      <c r="O593" s="63">
        <f>IF($L$16-L593&lt;=0,$L$16-Table3[[#This Row],[Container finish time from URC (6" default)]]+52,$L$16-L593)</f>
        <v>9</v>
      </c>
      <c r="P593" s="71">
        <v>98</v>
      </c>
      <c r="Q593" s="71">
        <f>Table3[[#This Row],[Column1]]-21</f>
        <v>77</v>
      </c>
      <c r="R593" s="78">
        <f>Table3[[#This Row],[Column2]]/7</f>
        <v>11</v>
      </c>
      <c r="S593" s="77">
        <f>IF($L$16-M593&lt;=0,$L$16-Table3[DIRECT STICK or "All In" timing            with Callus or Basewell                   (6" default)]+52,$L$16-M593)</f>
        <v>9</v>
      </c>
    </row>
    <row r="594" spans="1:19" ht="19" customHeight="1" x14ac:dyDescent="0.3">
      <c r="A594" s="120"/>
      <c r="B594" s="110">
        <f>A594*Table3[[#This Row],[PPP]]</f>
        <v>0</v>
      </c>
      <c r="C594" s="47"/>
      <c r="D594" s="44">
        <v>30149</v>
      </c>
      <c r="E594" s="40" t="s">
        <v>114</v>
      </c>
      <c r="F594" s="40" t="s">
        <v>189</v>
      </c>
      <c r="G594" s="40" t="s">
        <v>591</v>
      </c>
      <c r="H594" s="28">
        <v>3</v>
      </c>
      <c r="I594" s="28" t="s">
        <v>24</v>
      </c>
      <c r="J594" s="27" t="s">
        <v>1124</v>
      </c>
      <c r="K594" s="28">
        <v>1</v>
      </c>
      <c r="L594" s="28">
        <v>10</v>
      </c>
      <c r="M594" s="28">
        <v>10</v>
      </c>
      <c r="N594" s="62">
        <f t="shared" si="14"/>
        <v>7</v>
      </c>
      <c r="O594" s="63">
        <f>IF($L$16-L594&lt;=0,$L$16-Table3[[#This Row],[Container finish time from URC (6" default)]]+52,$L$16-L594)</f>
        <v>10</v>
      </c>
      <c r="P594" s="71">
        <v>92</v>
      </c>
      <c r="Q594" s="71">
        <f>Table3[[#This Row],[Column1]]-21</f>
        <v>71</v>
      </c>
      <c r="R594" s="78">
        <f>Table3[[#This Row],[Column2]]/7</f>
        <v>10.142857142857142</v>
      </c>
      <c r="S594" s="77">
        <f>IF($L$16-M594&lt;=0,$L$16-Table3[DIRECT STICK or "All In" timing            with Callus or Basewell                   (6" default)]+52,$L$16-M594)</f>
        <v>10</v>
      </c>
    </row>
    <row r="595" spans="1:19" ht="19" customHeight="1" x14ac:dyDescent="0.3">
      <c r="A595" s="120"/>
      <c r="B595" s="110">
        <f>A595*Table3[[#This Row],[PPP]]</f>
        <v>0</v>
      </c>
      <c r="C595" s="47"/>
      <c r="D595" s="44">
        <v>32466</v>
      </c>
      <c r="E595" s="40" t="s">
        <v>114</v>
      </c>
      <c r="F595" s="40" t="s">
        <v>189</v>
      </c>
      <c r="G595" s="40" t="s">
        <v>592</v>
      </c>
      <c r="H595" s="28">
        <v>3</v>
      </c>
      <c r="I595" s="28" t="s">
        <v>24</v>
      </c>
      <c r="J595" s="27" t="s">
        <v>1124</v>
      </c>
      <c r="K595" s="28">
        <v>1</v>
      </c>
      <c r="L595" s="28">
        <v>11</v>
      </c>
      <c r="M595" s="28">
        <v>11</v>
      </c>
      <c r="N595" s="62">
        <f t="shared" si="14"/>
        <v>6</v>
      </c>
      <c r="O595" s="63">
        <f>IF($L$16-L595&lt;=0,$L$16-Table3[[#This Row],[Container finish time from URC (6" default)]]+52,$L$16-L595)</f>
        <v>9</v>
      </c>
      <c r="P595" s="71">
        <v>97</v>
      </c>
      <c r="Q595" s="71">
        <f>Table3[[#This Row],[Column1]]-21</f>
        <v>76</v>
      </c>
      <c r="R595" s="78">
        <f>Table3[[#This Row],[Column2]]/7</f>
        <v>10.857142857142858</v>
      </c>
      <c r="S595" s="77">
        <f>IF($L$16-M595&lt;=0,$L$16-Table3[DIRECT STICK or "All In" timing            with Callus or Basewell                   (6" default)]+52,$L$16-M595)</f>
        <v>9</v>
      </c>
    </row>
    <row r="596" spans="1:19" ht="19" customHeight="1" x14ac:dyDescent="0.3">
      <c r="A596" s="120"/>
      <c r="B596" s="110">
        <f>A596*Table3[[#This Row],[PPP]]</f>
        <v>0</v>
      </c>
      <c r="C596" s="47"/>
      <c r="D596" s="44">
        <v>30180</v>
      </c>
      <c r="E596" s="40" t="s">
        <v>114</v>
      </c>
      <c r="F596" s="40" t="s">
        <v>189</v>
      </c>
      <c r="G596" s="40" t="s">
        <v>593</v>
      </c>
      <c r="H596" s="28">
        <v>3</v>
      </c>
      <c r="I596" s="28" t="s">
        <v>24</v>
      </c>
      <c r="J596" s="27" t="s">
        <v>1124</v>
      </c>
      <c r="K596" s="28">
        <v>1</v>
      </c>
      <c r="L596" s="28">
        <v>11</v>
      </c>
      <c r="M596" s="28">
        <v>11</v>
      </c>
      <c r="N596" s="62">
        <f t="shared" si="14"/>
        <v>6</v>
      </c>
      <c r="O596" s="63">
        <f>IF($L$16-L596&lt;=0,$L$16-Table3[[#This Row],[Container finish time from URC (6" default)]]+52,$L$16-L596)</f>
        <v>9</v>
      </c>
      <c r="P596" s="71">
        <v>96</v>
      </c>
      <c r="Q596" s="71">
        <f>Table3[[#This Row],[Column1]]-21</f>
        <v>75</v>
      </c>
      <c r="R596" s="78">
        <f>Table3[[#This Row],[Column2]]/7</f>
        <v>10.714285714285714</v>
      </c>
      <c r="S596" s="77">
        <f>IF($L$16-M596&lt;=0,$L$16-Table3[DIRECT STICK or "All In" timing            with Callus or Basewell                   (6" default)]+52,$L$16-M596)</f>
        <v>9</v>
      </c>
    </row>
    <row r="597" spans="1:19" ht="19" customHeight="1" x14ac:dyDescent="0.3">
      <c r="A597" s="120"/>
      <c r="B597" s="110">
        <f>A597*Table3[[#This Row],[PPP]]</f>
        <v>0</v>
      </c>
      <c r="C597" s="47"/>
      <c r="D597" s="44">
        <v>32293</v>
      </c>
      <c r="E597" s="40" t="s">
        <v>114</v>
      </c>
      <c r="F597" s="40" t="s">
        <v>189</v>
      </c>
      <c r="G597" s="40" t="s">
        <v>594</v>
      </c>
      <c r="H597" s="28">
        <v>3</v>
      </c>
      <c r="I597" s="28" t="s">
        <v>24</v>
      </c>
      <c r="J597" s="27" t="s">
        <v>1124</v>
      </c>
      <c r="K597" s="28">
        <v>1</v>
      </c>
      <c r="L597" s="28">
        <v>11</v>
      </c>
      <c r="M597" s="28">
        <v>11</v>
      </c>
      <c r="N597" s="62">
        <f t="shared" si="14"/>
        <v>6</v>
      </c>
      <c r="O597" s="63">
        <f>IF($L$16-L597&lt;=0,$L$16-Table3[[#This Row],[Container finish time from URC (6" default)]]+52,$L$16-L597)</f>
        <v>9</v>
      </c>
      <c r="P597" s="71">
        <v>98</v>
      </c>
      <c r="Q597" s="71">
        <f>Table3[[#This Row],[Column1]]-21</f>
        <v>77</v>
      </c>
      <c r="R597" s="78">
        <f>Table3[[#This Row],[Column2]]/7</f>
        <v>11</v>
      </c>
      <c r="S597" s="77">
        <f>IF($L$16-M597&lt;=0,$L$16-Table3[DIRECT STICK or "All In" timing            with Callus or Basewell                   (6" default)]+52,$L$16-M597)</f>
        <v>9</v>
      </c>
    </row>
    <row r="598" spans="1:19" ht="19" customHeight="1" x14ac:dyDescent="0.3">
      <c r="A598" s="120"/>
      <c r="B598" s="110">
        <f>A598*Table3[[#This Row],[PPP]]</f>
        <v>0</v>
      </c>
      <c r="C598" s="47"/>
      <c r="D598" s="44">
        <v>30150</v>
      </c>
      <c r="E598" s="40" t="s">
        <v>114</v>
      </c>
      <c r="F598" s="40" t="s">
        <v>189</v>
      </c>
      <c r="G598" s="40" t="s">
        <v>595</v>
      </c>
      <c r="H598" s="28">
        <v>3</v>
      </c>
      <c r="I598" s="28" t="s">
        <v>24</v>
      </c>
      <c r="J598" s="27" t="s">
        <v>1124</v>
      </c>
      <c r="K598" s="28">
        <v>1</v>
      </c>
      <c r="L598" s="28">
        <v>10</v>
      </c>
      <c r="M598" s="28">
        <v>10</v>
      </c>
      <c r="N598" s="62">
        <f t="shared" si="14"/>
        <v>7</v>
      </c>
      <c r="O598" s="63">
        <f>IF($L$16-L598&lt;=0,$L$16-Table3[[#This Row],[Container finish time from URC (6" default)]]+52,$L$16-L598)</f>
        <v>10</v>
      </c>
      <c r="P598" s="71">
        <v>90</v>
      </c>
      <c r="Q598" s="71">
        <f>Table3[[#This Row],[Column1]]-21</f>
        <v>69</v>
      </c>
      <c r="R598" s="78">
        <f>Table3[[#This Row],[Column2]]/7</f>
        <v>9.8571428571428577</v>
      </c>
      <c r="S598" s="77">
        <f>IF($L$16-M598&lt;=0,$L$16-Table3[DIRECT STICK or "All In" timing            with Callus or Basewell                   (6" default)]+52,$L$16-M598)</f>
        <v>10</v>
      </c>
    </row>
    <row r="599" spans="1:19" ht="19" customHeight="1" x14ac:dyDescent="0.3">
      <c r="A599" s="120"/>
      <c r="B599" s="110">
        <f>A599*Table3[[#This Row],[PPP]]</f>
        <v>0</v>
      </c>
      <c r="C599" s="47"/>
      <c r="D599" s="44">
        <v>32381</v>
      </c>
      <c r="E599" s="40" t="s">
        <v>114</v>
      </c>
      <c r="F599" s="40" t="s">
        <v>189</v>
      </c>
      <c r="G599" s="40" t="s">
        <v>596</v>
      </c>
      <c r="H599" s="28">
        <v>3</v>
      </c>
      <c r="I599" s="28" t="s">
        <v>24</v>
      </c>
      <c r="J599" s="27" t="s">
        <v>1124</v>
      </c>
      <c r="K599" s="28">
        <v>1</v>
      </c>
      <c r="L599" s="28">
        <v>11</v>
      </c>
      <c r="M599" s="28">
        <v>11</v>
      </c>
      <c r="N599" s="62">
        <f t="shared" si="14"/>
        <v>6</v>
      </c>
      <c r="O599" s="63">
        <f>IF($L$16-L599&lt;=0,$L$16-Table3[[#This Row],[Container finish time from URC (6" default)]]+52,$L$16-L599)</f>
        <v>9</v>
      </c>
      <c r="P599" s="71">
        <v>98</v>
      </c>
      <c r="Q599" s="71">
        <f>Table3[[#This Row],[Column1]]-21</f>
        <v>77</v>
      </c>
      <c r="R599" s="78">
        <f>Table3[[#This Row],[Column2]]/7</f>
        <v>11</v>
      </c>
      <c r="S599" s="77">
        <f>IF($L$16-M599&lt;=0,$L$16-Table3[DIRECT STICK or "All In" timing            with Callus or Basewell                   (6" default)]+52,$L$16-M599)</f>
        <v>9</v>
      </c>
    </row>
    <row r="600" spans="1:19" ht="19" customHeight="1" x14ac:dyDescent="0.3">
      <c r="A600" s="120"/>
      <c r="B600" s="110">
        <f>A600*Table3[[#This Row],[PPP]]</f>
        <v>0</v>
      </c>
      <c r="C600" s="47"/>
      <c r="D600" s="44">
        <v>30026</v>
      </c>
      <c r="E600" s="40" t="s">
        <v>114</v>
      </c>
      <c r="F600" s="40" t="s">
        <v>189</v>
      </c>
      <c r="G600" s="40" t="s">
        <v>597</v>
      </c>
      <c r="H600" s="28">
        <v>3</v>
      </c>
      <c r="I600" s="28" t="s">
        <v>24</v>
      </c>
      <c r="J600" s="27" t="s">
        <v>1124</v>
      </c>
      <c r="K600" s="28">
        <v>1</v>
      </c>
      <c r="L600" s="28">
        <v>10</v>
      </c>
      <c r="M600" s="28">
        <v>10</v>
      </c>
      <c r="N600" s="62">
        <f t="shared" si="14"/>
        <v>7</v>
      </c>
      <c r="O600" s="63">
        <f>IF($L$16-L600&lt;=0,$L$16-Table3[[#This Row],[Container finish time from URC (6" default)]]+52,$L$16-L600)</f>
        <v>10</v>
      </c>
      <c r="P600" s="71">
        <v>92</v>
      </c>
      <c r="Q600" s="71">
        <f>Table3[[#This Row],[Column1]]-21</f>
        <v>71</v>
      </c>
      <c r="R600" s="78">
        <f>Table3[[#This Row],[Column2]]/7</f>
        <v>10.142857142857142</v>
      </c>
      <c r="S600" s="77">
        <f>IF($L$16-M600&lt;=0,$L$16-Table3[DIRECT STICK or "All In" timing            with Callus or Basewell                   (6" default)]+52,$L$16-M600)</f>
        <v>10</v>
      </c>
    </row>
    <row r="601" spans="1:19" ht="19" customHeight="1" x14ac:dyDescent="0.3">
      <c r="A601" s="120"/>
      <c r="B601" s="110">
        <f>A601*Table3[[#This Row],[PPP]]</f>
        <v>0</v>
      </c>
      <c r="C601" s="47"/>
      <c r="D601" s="44">
        <v>30120</v>
      </c>
      <c r="E601" s="40" t="s">
        <v>114</v>
      </c>
      <c r="F601" s="40" t="s">
        <v>189</v>
      </c>
      <c r="G601" s="40" t="s">
        <v>598</v>
      </c>
      <c r="H601" s="28">
        <v>3</v>
      </c>
      <c r="I601" s="28" t="s">
        <v>24</v>
      </c>
      <c r="J601" s="27" t="s">
        <v>1124</v>
      </c>
      <c r="K601" s="28">
        <v>1</v>
      </c>
      <c r="L601" s="28">
        <v>11</v>
      </c>
      <c r="M601" s="28">
        <v>11</v>
      </c>
      <c r="N601" s="62">
        <f t="shared" si="14"/>
        <v>6</v>
      </c>
      <c r="O601" s="63">
        <f>IF($L$16-L601&lt;=0,$L$16-Table3[[#This Row],[Container finish time from URC (6" default)]]+52,$L$16-L601)</f>
        <v>9</v>
      </c>
      <c r="P601" s="71">
        <v>98</v>
      </c>
      <c r="Q601" s="71">
        <f>Table3[[#This Row],[Column1]]-21</f>
        <v>77</v>
      </c>
      <c r="R601" s="78">
        <f>Table3[[#This Row],[Column2]]/7</f>
        <v>11</v>
      </c>
      <c r="S601" s="77">
        <f>IF($L$16-M601&lt;=0,$L$16-Table3[DIRECT STICK or "All In" timing            with Callus or Basewell                   (6" default)]+52,$L$16-M601)</f>
        <v>9</v>
      </c>
    </row>
    <row r="602" spans="1:19" ht="19" customHeight="1" x14ac:dyDescent="0.3">
      <c r="A602" s="120"/>
      <c r="B602" s="110">
        <f>A602*Table3[[#This Row],[PPP]]</f>
        <v>0</v>
      </c>
      <c r="C602" s="47"/>
      <c r="D602" s="44">
        <v>30444</v>
      </c>
      <c r="E602" s="40" t="s">
        <v>114</v>
      </c>
      <c r="F602" s="40" t="s">
        <v>189</v>
      </c>
      <c r="G602" s="40" t="s">
        <v>599</v>
      </c>
      <c r="H602" s="28">
        <v>3</v>
      </c>
      <c r="I602" s="28" t="s">
        <v>24</v>
      </c>
      <c r="J602" s="27" t="s">
        <v>1124</v>
      </c>
      <c r="K602" s="28">
        <v>1</v>
      </c>
      <c r="L602" s="28">
        <v>11</v>
      </c>
      <c r="M602" s="28">
        <v>11</v>
      </c>
      <c r="N602" s="62">
        <f t="shared" si="14"/>
        <v>6</v>
      </c>
      <c r="O602" s="63">
        <f>IF($L$16-L602&lt;=0,$L$16-Table3[[#This Row],[Container finish time from URC (6" default)]]+52,$L$16-L602)</f>
        <v>9</v>
      </c>
      <c r="P602" s="71">
        <v>95</v>
      </c>
      <c r="Q602" s="71">
        <f>Table3[[#This Row],[Column1]]-21</f>
        <v>74</v>
      </c>
      <c r="R602" s="78">
        <f>Table3[[#This Row],[Column2]]/7</f>
        <v>10.571428571428571</v>
      </c>
      <c r="S602" s="77">
        <f>IF($L$16-M602&lt;=0,$L$16-Table3[DIRECT STICK or "All In" timing            with Callus or Basewell                   (6" default)]+52,$L$16-M602)</f>
        <v>9</v>
      </c>
    </row>
    <row r="603" spans="1:19" ht="19" customHeight="1" x14ac:dyDescent="0.3">
      <c r="A603" s="120"/>
      <c r="B603" s="110">
        <f>A603*Table3[[#This Row],[PPP]]</f>
        <v>0</v>
      </c>
      <c r="C603" s="47"/>
      <c r="D603" s="44">
        <v>32296</v>
      </c>
      <c r="E603" s="40" t="s">
        <v>114</v>
      </c>
      <c r="F603" s="40" t="s">
        <v>189</v>
      </c>
      <c r="G603" s="40" t="s">
        <v>600</v>
      </c>
      <c r="H603" s="28">
        <v>3</v>
      </c>
      <c r="I603" s="28" t="s">
        <v>24</v>
      </c>
      <c r="J603" s="27" t="s">
        <v>1124</v>
      </c>
      <c r="K603" s="28">
        <v>1</v>
      </c>
      <c r="L603" s="28">
        <v>12</v>
      </c>
      <c r="M603" s="28">
        <v>12</v>
      </c>
      <c r="N603" s="62">
        <f t="shared" si="14"/>
        <v>5</v>
      </c>
      <c r="O603" s="63">
        <f>IF($L$16-L603&lt;=0,$L$16-Table3[[#This Row],[Container finish time from URC (6" default)]]+52,$L$16-L603)</f>
        <v>8</v>
      </c>
      <c r="P603" s="71">
        <v>101</v>
      </c>
      <c r="Q603" s="71">
        <f>Table3[[#This Row],[Column1]]-21</f>
        <v>80</v>
      </c>
      <c r="R603" s="78">
        <f>Table3[[#This Row],[Column2]]/7</f>
        <v>11.428571428571429</v>
      </c>
      <c r="S603" s="77">
        <f>IF($L$16-M603&lt;=0,$L$16-Table3[DIRECT STICK or "All In" timing            with Callus or Basewell                   (6" default)]+52,$L$16-M603)</f>
        <v>8</v>
      </c>
    </row>
    <row r="604" spans="1:19" ht="19" customHeight="1" x14ac:dyDescent="0.3">
      <c r="A604" s="120"/>
      <c r="B604" s="110">
        <f>A604*Table3[[#This Row],[PPP]]</f>
        <v>0</v>
      </c>
      <c r="C604" s="47"/>
      <c r="D604" s="44">
        <v>30152</v>
      </c>
      <c r="E604" s="40" t="s">
        <v>114</v>
      </c>
      <c r="F604" s="40" t="s">
        <v>189</v>
      </c>
      <c r="G604" s="40" t="s">
        <v>601</v>
      </c>
      <c r="H604" s="28">
        <v>3</v>
      </c>
      <c r="I604" s="28" t="s">
        <v>24</v>
      </c>
      <c r="J604" s="27" t="s">
        <v>1124</v>
      </c>
      <c r="K604" s="28">
        <v>1</v>
      </c>
      <c r="L604" s="28">
        <v>11</v>
      </c>
      <c r="M604" s="28">
        <v>11</v>
      </c>
      <c r="N604" s="62">
        <f t="shared" si="14"/>
        <v>6</v>
      </c>
      <c r="O604" s="63">
        <f>IF($L$16-L604&lt;=0,$L$16-Table3[[#This Row],[Container finish time from URC (6" default)]]+52,$L$16-L604)</f>
        <v>9</v>
      </c>
      <c r="P604" s="71">
        <v>97</v>
      </c>
      <c r="Q604" s="71">
        <f>Table3[[#This Row],[Column1]]-21</f>
        <v>76</v>
      </c>
      <c r="R604" s="78">
        <f>Table3[[#This Row],[Column2]]/7</f>
        <v>10.857142857142858</v>
      </c>
      <c r="S604" s="77">
        <f>IF($L$16-M604&lt;=0,$L$16-Table3[DIRECT STICK or "All In" timing            with Callus or Basewell                   (6" default)]+52,$L$16-M604)</f>
        <v>9</v>
      </c>
    </row>
    <row r="605" spans="1:19" ht="19" customHeight="1" x14ac:dyDescent="0.3">
      <c r="A605" s="120"/>
      <c r="B605" s="110">
        <f>A605*Table3[[#This Row],[PPP]]</f>
        <v>0</v>
      </c>
      <c r="C605" s="47"/>
      <c r="D605" s="44">
        <v>30451</v>
      </c>
      <c r="E605" s="40" t="s">
        <v>114</v>
      </c>
      <c r="F605" s="40" t="s">
        <v>189</v>
      </c>
      <c r="G605" s="40" t="s">
        <v>602</v>
      </c>
      <c r="H605" s="28">
        <v>3</v>
      </c>
      <c r="I605" s="28" t="s">
        <v>24</v>
      </c>
      <c r="J605" s="27" t="s">
        <v>1124</v>
      </c>
      <c r="K605" s="28">
        <v>1</v>
      </c>
      <c r="L605" s="28">
        <v>11</v>
      </c>
      <c r="M605" s="28">
        <v>11</v>
      </c>
      <c r="N605" s="62">
        <f t="shared" si="14"/>
        <v>6</v>
      </c>
      <c r="O605" s="63">
        <f>IF($L$16-L605&lt;=0,$L$16-Table3[[#This Row],[Container finish time from URC (6" default)]]+52,$L$16-L605)</f>
        <v>9</v>
      </c>
      <c r="P605" s="71">
        <v>97</v>
      </c>
      <c r="Q605" s="71">
        <f>Table3[[#This Row],[Column1]]-21</f>
        <v>76</v>
      </c>
      <c r="R605" s="78">
        <f>Table3[[#This Row],[Column2]]/7</f>
        <v>10.857142857142858</v>
      </c>
      <c r="S605" s="77">
        <f>IF($L$16-M605&lt;=0,$L$16-Table3[DIRECT STICK or "All In" timing            with Callus or Basewell                   (6" default)]+52,$L$16-M605)</f>
        <v>9</v>
      </c>
    </row>
    <row r="606" spans="1:19" ht="19" customHeight="1" x14ac:dyDescent="0.3">
      <c r="A606" s="120"/>
      <c r="B606" s="110">
        <f>A606*Table3[[#This Row],[PPP]]</f>
        <v>0</v>
      </c>
      <c r="C606" s="47"/>
      <c r="D606" s="44">
        <v>30155</v>
      </c>
      <c r="E606" s="40" t="s">
        <v>114</v>
      </c>
      <c r="F606" s="40" t="s">
        <v>189</v>
      </c>
      <c r="G606" s="40" t="s">
        <v>603</v>
      </c>
      <c r="H606" s="28">
        <v>3</v>
      </c>
      <c r="I606" s="28" t="s">
        <v>24</v>
      </c>
      <c r="J606" s="27" t="s">
        <v>1124</v>
      </c>
      <c r="K606" s="28">
        <v>1</v>
      </c>
      <c r="L606" s="28">
        <v>11</v>
      </c>
      <c r="M606" s="28">
        <v>11</v>
      </c>
      <c r="N606" s="62">
        <f t="shared" si="14"/>
        <v>6</v>
      </c>
      <c r="O606" s="63">
        <f>IF($L$16-L606&lt;=0,$L$16-Table3[[#This Row],[Container finish time from URC (6" default)]]+52,$L$16-L606)</f>
        <v>9</v>
      </c>
      <c r="P606" s="71">
        <v>98</v>
      </c>
      <c r="Q606" s="71">
        <f>Table3[[#This Row],[Column1]]-21</f>
        <v>77</v>
      </c>
      <c r="R606" s="78">
        <f>Table3[[#This Row],[Column2]]/7</f>
        <v>11</v>
      </c>
      <c r="S606" s="77">
        <f>IF($L$16-M606&lt;=0,$L$16-Table3[DIRECT STICK or "All In" timing            with Callus or Basewell                   (6" default)]+52,$L$16-M606)</f>
        <v>9</v>
      </c>
    </row>
    <row r="607" spans="1:19" ht="19" customHeight="1" x14ac:dyDescent="0.3">
      <c r="A607" s="120"/>
      <c r="B607" s="110">
        <f>A607*Table3[[#This Row],[PPP]]</f>
        <v>0</v>
      </c>
      <c r="C607" s="47"/>
      <c r="D607" s="44">
        <v>32461</v>
      </c>
      <c r="E607" s="40" t="s">
        <v>114</v>
      </c>
      <c r="F607" s="40" t="s">
        <v>189</v>
      </c>
      <c r="G607" s="40" t="s">
        <v>604</v>
      </c>
      <c r="H607" s="28">
        <v>3</v>
      </c>
      <c r="I607" s="28" t="s">
        <v>24</v>
      </c>
      <c r="J607" s="27" t="s">
        <v>1124</v>
      </c>
      <c r="K607" s="28">
        <v>1</v>
      </c>
      <c r="L607" s="28">
        <v>12</v>
      </c>
      <c r="M607" s="28">
        <v>12</v>
      </c>
      <c r="N607" s="62">
        <f t="shared" si="14"/>
        <v>5</v>
      </c>
      <c r="O607" s="63">
        <f>IF($L$16-L607&lt;=0,$L$16-Table3[[#This Row],[Container finish time from URC (6" default)]]+52,$L$16-L607)</f>
        <v>8</v>
      </c>
      <c r="P607" s="71">
        <v>100</v>
      </c>
      <c r="Q607" s="71">
        <f>Table3[[#This Row],[Column1]]-21</f>
        <v>79</v>
      </c>
      <c r="R607" s="78">
        <f>Table3[[#This Row],[Column2]]/7</f>
        <v>11.285714285714286</v>
      </c>
      <c r="S607" s="77">
        <f>IF($L$16-M607&lt;=0,$L$16-Table3[DIRECT STICK or "All In" timing            with Callus or Basewell                   (6" default)]+52,$L$16-M607)</f>
        <v>8</v>
      </c>
    </row>
    <row r="608" spans="1:19" ht="19" customHeight="1" x14ac:dyDescent="0.3">
      <c r="A608" s="120"/>
      <c r="B608" s="110">
        <f>A608*Table3[[#This Row],[PPP]]</f>
        <v>0</v>
      </c>
      <c r="C608" s="47"/>
      <c r="D608" s="44">
        <v>32303</v>
      </c>
      <c r="E608" s="40" t="s">
        <v>114</v>
      </c>
      <c r="F608" s="40" t="s">
        <v>189</v>
      </c>
      <c r="G608" s="40" t="s">
        <v>605</v>
      </c>
      <c r="H608" s="28">
        <v>3</v>
      </c>
      <c r="I608" s="28" t="s">
        <v>24</v>
      </c>
      <c r="J608" s="27" t="s">
        <v>1124</v>
      </c>
      <c r="K608" s="28">
        <v>1</v>
      </c>
      <c r="L608" s="28">
        <v>12</v>
      </c>
      <c r="M608" s="28">
        <v>12</v>
      </c>
      <c r="N608" s="62">
        <f t="shared" si="14"/>
        <v>5</v>
      </c>
      <c r="O608" s="63">
        <f>IF($L$16-L608&lt;=0,$L$16-Table3[[#This Row],[Container finish time from URC (6" default)]]+52,$L$16-L608)</f>
        <v>8</v>
      </c>
      <c r="P608" s="71">
        <v>101</v>
      </c>
      <c r="Q608" s="71">
        <f>Table3[[#This Row],[Column1]]-21</f>
        <v>80</v>
      </c>
      <c r="R608" s="78">
        <f>Table3[[#This Row],[Column2]]/7</f>
        <v>11.428571428571429</v>
      </c>
      <c r="S608" s="77">
        <f>IF($L$16-M608&lt;=0,$L$16-Table3[DIRECT STICK or "All In" timing            with Callus or Basewell                   (6" default)]+52,$L$16-M608)</f>
        <v>8</v>
      </c>
    </row>
    <row r="609" spans="1:19" ht="19" customHeight="1" x14ac:dyDescent="0.3">
      <c r="A609" s="120"/>
      <c r="B609" s="110">
        <f>A609*Table3[[#This Row],[PPP]]</f>
        <v>0</v>
      </c>
      <c r="C609" s="47"/>
      <c r="D609" s="44">
        <v>30284</v>
      </c>
      <c r="E609" s="40" t="s">
        <v>114</v>
      </c>
      <c r="F609" s="40" t="s">
        <v>189</v>
      </c>
      <c r="G609" s="40" t="s">
        <v>606</v>
      </c>
      <c r="H609" s="28">
        <v>3</v>
      </c>
      <c r="I609" s="28" t="s">
        <v>24</v>
      </c>
      <c r="J609" s="27" t="s">
        <v>1124</v>
      </c>
      <c r="K609" s="28">
        <v>1</v>
      </c>
      <c r="L609" s="28">
        <v>10</v>
      </c>
      <c r="M609" s="28">
        <v>10</v>
      </c>
      <c r="N609" s="62">
        <f t="shared" si="14"/>
        <v>7</v>
      </c>
      <c r="O609" s="63">
        <f>IF($L$16-L609&lt;=0,$L$16-Table3[[#This Row],[Container finish time from URC (6" default)]]+52,$L$16-L609)</f>
        <v>10</v>
      </c>
      <c r="P609" s="71">
        <v>92</v>
      </c>
      <c r="Q609" s="71">
        <f>Table3[[#This Row],[Column1]]-21</f>
        <v>71</v>
      </c>
      <c r="R609" s="78">
        <f>Table3[[#This Row],[Column2]]/7</f>
        <v>10.142857142857142</v>
      </c>
      <c r="S609" s="77">
        <f>IF($L$16-M609&lt;=0,$L$16-Table3[DIRECT STICK or "All In" timing            with Callus or Basewell                   (6" default)]+52,$L$16-M609)</f>
        <v>10</v>
      </c>
    </row>
    <row r="610" spans="1:19" ht="19" customHeight="1" x14ac:dyDescent="0.3">
      <c r="A610" s="120"/>
      <c r="B610" s="110">
        <f>A610*Table3[[#This Row],[PPP]]</f>
        <v>0</v>
      </c>
      <c r="C610" s="47"/>
      <c r="D610" s="44">
        <v>30424</v>
      </c>
      <c r="E610" s="40" t="s">
        <v>114</v>
      </c>
      <c r="F610" s="40" t="s">
        <v>190</v>
      </c>
      <c r="G610" s="40" t="s">
        <v>607</v>
      </c>
      <c r="H610" s="28">
        <v>3</v>
      </c>
      <c r="I610" s="28" t="s">
        <v>24</v>
      </c>
      <c r="J610" s="27" t="s">
        <v>1124</v>
      </c>
      <c r="K610" s="28">
        <v>1</v>
      </c>
      <c r="L610" s="28">
        <v>10</v>
      </c>
      <c r="M610" s="28">
        <v>10</v>
      </c>
      <c r="N610" s="62">
        <f t="shared" si="14"/>
        <v>7</v>
      </c>
      <c r="O610" s="63">
        <f>IF($L$16-L610&lt;=0,$L$16-Table3[[#This Row],[Container finish time from URC (6" default)]]+52,$L$16-L610)</f>
        <v>10</v>
      </c>
      <c r="P610" s="71"/>
      <c r="Q610" s="71"/>
      <c r="R610" s="72"/>
      <c r="S610" s="77">
        <f>IF($L$16-M610&lt;=0,$L$16-Table3[DIRECT STICK or "All In" timing            with Callus or Basewell                   (6" default)]+52,$L$16-M610)</f>
        <v>10</v>
      </c>
    </row>
    <row r="611" spans="1:19" ht="19" customHeight="1" x14ac:dyDescent="0.3">
      <c r="A611" s="120"/>
      <c r="B611" s="110">
        <f>A611*Table3[[#This Row],[PPP]]</f>
        <v>0</v>
      </c>
      <c r="C611" s="47"/>
      <c r="D611" s="44">
        <v>30502</v>
      </c>
      <c r="E611" s="40" t="s">
        <v>114</v>
      </c>
      <c r="F611" s="40" t="s">
        <v>190</v>
      </c>
      <c r="G611" s="40" t="s">
        <v>608</v>
      </c>
      <c r="H611" s="28">
        <v>3</v>
      </c>
      <c r="I611" s="28" t="s">
        <v>24</v>
      </c>
      <c r="J611" s="27" t="s">
        <v>1124</v>
      </c>
      <c r="K611" s="28">
        <v>1</v>
      </c>
      <c r="L611" s="28">
        <v>10</v>
      </c>
      <c r="M611" s="28">
        <v>10</v>
      </c>
      <c r="N611" s="62">
        <f t="shared" si="14"/>
        <v>7</v>
      </c>
      <c r="O611" s="63">
        <f>IF($L$16-L611&lt;=0,$L$16-Table3[[#This Row],[Container finish time from URC (6" default)]]+52,$L$16-L611)</f>
        <v>10</v>
      </c>
      <c r="P611" s="71"/>
      <c r="Q611" s="71"/>
      <c r="R611" s="72"/>
      <c r="S611" s="77">
        <f>IF($L$16-M611&lt;=0,$L$16-Table3[DIRECT STICK or "All In" timing            with Callus or Basewell                   (6" default)]+52,$L$16-M611)</f>
        <v>10</v>
      </c>
    </row>
    <row r="612" spans="1:19" ht="19" customHeight="1" x14ac:dyDescent="0.3">
      <c r="A612" s="120"/>
      <c r="B612" s="110">
        <f>A612*Table3[[#This Row],[PPP]]</f>
        <v>0</v>
      </c>
      <c r="C612" s="47"/>
      <c r="D612" s="44">
        <v>30953</v>
      </c>
      <c r="E612" s="40" t="s">
        <v>114</v>
      </c>
      <c r="F612" s="40" t="s">
        <v>190</v>
      </c>
      <c r="G612" s="40" t="s">
        <v>609</v>
      </c>
      <c r="H612" s="28">
        <v>3</v>
      </c>
      <c r="I612" s="28" t="s">
        <v>24</v>
      </c>
      <c r="J612" s="27" t="s">
        <v>1124</v>
      </c>
      <c r="K612" s="28">
        <v>1</v>
      </c>
      <c r="L612" s="28">
        <v>10</v>
      </c>
      <c r="M612" s="28">
        <v>10</v>
      </c>
      <c r="N612" s="62">
        <f t="shared" si="14"/>
        <v>7</v>
      </c>
      <c r="O612" s="63">
        <f>IF($L$16-L612&lt;=0,$L$16-Table3[[#This Row],[Container finish time from URC (6" default)]]+52,$L$16-L612)</f>
        <v>10</v>
      </c>
      <c r="P612" s="71"/>
      <c r="Q612" s="71"/>
      <c r="R612" s="72"/>
      <c r="S612" s="77">
        <f>IF($L$16-M612&lt;=0,$L$16-Table3[DIRECT STICK or "All In" timing            with Callus or Basewell                   (6" default)]+52,$L$16-M612)</f>
        <v>10</v>
      </c>
    </row>
    <row r="613" spans="1:19" ht="19" customHeight="1" x14ac:dyDescent="0.3">
      <c r="A613" s="120"/>
      <c r="B613" s="110">
        <f>A613*Table3[[#This Row],[PPP]]</f>
        <v>0</v>
      </c>
      <c r="C613" s="47"/>
      <c r="D613" s="44">
        <v>30323</v>
      </c>
      <c r="E613" s="40" t="s">
        <v>114</v>
      </c>
      <c r="F613" s="40" t="s">
        <v>190</v>
      </c>
      <c r="G613" s="40" t="s">
        <v>610</v>
      </c>
      <c r="H613" s="28">
        <v>3</v>
      </c>
      <c r="I613" s="28" t="s">
        <v>24</v>
      </c>
      <c r="J613" s="27" t="s">
        <v>1124</v>
      </c>
      <c r="K613" s="28">
        <v>1</v>
      </c>
      <c r="L613" s="28">
        <v>10</v>
      </c>
      <c r="M613" s="28">
        <v>10</v>
      </c>
      <c r="N613" s="62">
        <f t="shared" si="14"/>
        <v>7</v>
      </c>
      <c r="O613" s="63">
        <f>IF($L$16-L613&lt;=0,$L$16-Table3[[#This Row],[Container finish time from URC (6" default)]]+52,$L$16-L613)</f>
        <v>10</v>
      </c>
      <c r="P613" s="71"/>
      <c r="Q613" s="71"/>
      <c r="R613" s="72"/>
      <c r="S613" s="77">
        <f>IF($L$16-M613&lt;=0,$L$16-Table3[DIRECT STICK or "All In" timing            with Callus or Basewell                   (6" default)]+52,$L$16-M613)</f>
        <v>10</v>
      </c>
    </row>
    <row r="614" spans="1:19" ht="19" customHeight="1" x14ac:dyDescent="0.3">
      <c r="A614" s="120"/>
      <c r="B614" s="110">
        <f>A614*Table3[[#This Row],[PPP]]</f>
        <v>0</v>
      </c>
      <c r="C614" s="47"/>
      <c r="D614" s="44">
        <v>30016</v>
      </c>
      <c r="E614" s="40" t="s">
        <v>114</v>
      </c>
      <c r="F614" s="40" t="s">
        <v>190</v>
      </c>
      <c r="G614" s="40" t="s">
        <v>611</v>
      </c>
      <c r="H614" s="28">
        <v>3</v>
      </c>
      <c r="I614" s="28" t="s">
        <v>24</v>
      </c>
      <c r="J614" s="27" t="s">
        <v>1124</v>
      </c>
      <c r="K614" s="28">
        <v>1</v>
      </c>
      <c r="L614" s="28">
        <v>10</v>
      </c>
      <c r="M614" s="28">
        <v>10</v>
      </c>
      <c r="N614" s="62">
        <f t="shared" si="14"/>
        <v>7</v>
      </c>
      <c r="O614" s="63">
        <f>IF($L$16-L614&lt;=0,$L$16-Table3[[#This Row],[Container finish time from URC (6" default)]]+52,$L$16-L614)</f>
        <v>10</v>
      </c>
      <c r="P614" s="71"/>
      <c r="Q614" s="71"/>
      <c r="R614" s="72"/>
      <c r="S614" s="77">
        <f>IF($L$16-M614&lt;=0,$L$16-Table3[DIRECT STICK or "All In" timing            with Callus or Basewell                   (6" default)]+52,$L$16-M614)</f>
        <v>10</v>
      </c>
    </row>
    <row r="615" spans="1:19" ht="19" customHeight="1" x14ac:dyDescent="0.3">
      <c r="A615" s="120"/>
      <c r="B615" s="110">
        <f>A615*Table3[[#This Row],[PPP]]</f>
        <v>0</v>
      </c>
      <c r="C615" s="47"/>
      <c r="D615" s="44">
        <v>30453</v>
      </c>
      <c r="E615" s="40" t="s">
        <v>114</v>
      </c>
      <c r="F615" s="40" t="s">
        <v>190</v>
      </c>
      <c r="G615" s="40" t="s">
        <v>612</v>
      </c>
      <c r="H615" s="28">
        <v>3</v>
      </c>
      <c r="I615" s="28" t="s">
        <v>24</v>
      </c>
      <c r="J615" s="27" t="s">
        <v>1124</v>
      </c>
      <c r="K615" s="28">
        <v>1</v>
      </c>
      <c r="L615" s="28">
        <v>10</v>
      </c>
      <c r="M615" s="28">
        <v>10</v>
      </c>
      <c r="N615" s="62">
        <f t="shared" si="14"/>
        <v>7</v>
      </c>
      <c r="O615" s="63">
        <f>IF($L$16-L615&lt;=0,$L$16-Table3[[#This Row],[Container finish time from URC (6" default)]]+52,$L$16-L615)</f>
        <v>10</v>
      </c>
      <c r="P615" s="71"/>
      <c r="Q615" s="71"/>
      <c r="R615" s="72"/>
      <c r="S615" s="77">
        <f>IF($L$16-M615&lt;=0,$L$16-Table3[DIRECT STICK or "All In" timing            with Callus or Basewell                   (6" default)]+52,$L$16-M615)</f>
        <v>10</v>
      </c>
    </row>
    <row r="616" spans="1:19" ht="19" customHeight="1" x14ac:dyDescent="0.3">
      <c r="A616" s="120"/>
      <c r="B616" s="110">
        <f>A616*Table3[[#This Row],[PPP]]</f>
        <v>0</v>
      </c>
      <c r="C616" s="47"/>
      <c r="D616" s="44">
        <v>30425</v>
      </c>
      <c r="E616" s="40" t="s">
        <v>114</v>
      </c>
      <c r="F616" s="40" t="s">
        <v>190</v>
      </c>
      <c r="G616" s="40" t="s">
        <v>613</v>
      </c>
      <c r="H616" s="28">
        <v>3</v>
      </c>
      <c r="I616" s="28" t="s">
        <v>24</v>
      </c>
      <c r="J616" s="27" t="s">
        <v>1124</v>
      </c>
      <c r="K616" s="28">
        <v>1</v>
      </c>
      <c r="L616" s="28">
        <v>10</v>
      </c>
      <c r="M616" s="28">
        <v>10</v>
      </c>
      <c r="N616" s="62">
        <f t="shared" si="14"/>
        <v>7</v>
      </c>
      <c r="O616" s="63">
        <f>IF($L$16-L616&lt;=0,$L$16-Table3[[#This Row],[Container finish time from URC (6" default)]]+52,$L$16-L616)</f>
        <v>10</v>
      </c>
      <c r="P616" s="71"/>
      <c r="Q616" s="71"/>
      <c r="R616" s="72"/>
      <c r="S616" s="77">
        <f>IF($L$16-M616&lt;=0,$L$16-Table3[DIRECT STICK or "All In" timing            with Callus or Basewell                   (6" default)]+52,$L$16-M616)</f>
        <v>10</v>
      </c>
    </row>
    <row r="617" spans="1:19" ht="19" customHeight="1" x14ac:dyDescent="0.3">
      <c r="A617" s="120"/>
      <c r="B617" s="110">
        <f>A617*Table3[[#This Row],[PPP]]</f>
        <v>0</v>
      </c>
      <c r="C617" s="47"/>
      <c r="D617" s="44">
        <v>30426</v>
      </c>
      <c r="E617" s="40" t="s">
        <v>114</v>
      </c>
      <c r="F617" s="40" t="s">
        <v>190</v>
      </c>
      <c r="G617" s="40" t="s">
        <v>614</v>
      </c>
      <c r="H617" s="28">
        <v>3</v>
      </c>
      <c r="I617" s="28" t="s">
        <v>24</v>
      </c>
      <c r="J617" s="27" t="s">
        <v>1124</v>
      </c>
      <c r="K617" s="28">
        <v>1</v>
      </c>
      <c r="L617" s="28">
        <v>10</v>
      </c>
      <c r="M617" s="28">
        <v>10</v>
      </c>
      <c r="N617" s="62">
        <f t="shared" si="14"/>
        <v>7</v>
      </c>
      <c r="O617" s="63">
        <f>IF($L$16-L617&lt;=0,$L$16-Table3[[#This Row],[Container finish time from URC (6" default)]]+52,$L$16-L617)</f>
        <v>10</v>
      </c>
      <c r="P617" s="71"/>
      <c r="Q617" s="71"/>
      <c r="R617" s="72"/>
      <c r="S617" s="77">
        <f>IF($L$16-M617&lt;=0,$L$16-Table3[DIRECT STICK or "All In" timing            with Callus or Basewell                   (6" default)]+52,$L$16-M617)</f>
        <v>10</v>
      </c>
    </row>
    <row r="618" spans="1:19" ht="19" customHeight="1" x14ac:dyDescent="0.3">
      <c r="A618" s="120"/>
      <c r="B618" s="110">
        <f>A618*Table3[[#This Row],[PPP]]</f>
        <v>0</v>
      </c>
      <c r="C618" s="47"/>
      <c r="D618" s="44">
        <v>30458</v>
      </c>
      <c r="E618" s="40" t="s">
        <v>114</v>
      </c>
      <c r="F618" s="40" t="s">
        <v>190</v>
      </c>
      <c r="G618" s="40" t="s">
        <v>615</v>
      </c>
      <c r="H618" s="28">
        <v>3</v>
      </c>
      <c r="I618" s="28" t="s">
        <v>24</v>
      </c>
      <c r="J618" s="27" t="s">
        <v>1124</v>
      </c>
      <c r="K618" s="28">
        <v>1</v>
      </c>
      <c r="L618" s="28">
        <v>10</v>
      </c>
      <c r="M618" s="28">
        <v>10</v>
      </c>
      <c r="N618" s="62">
        <f t="shared" si="14"/>
        <v>7</v>
      </c>
      <c r="O618" s="63">
        <f>IF($L$16-L618&lt;=0,$L$16-Table3[[#This Row],[Container finish time from URC (6" default)]]+52,$L$16-L618)</f>
        <v>10</v>
      </c>
      <c r="P618" s="71"/>
      <c r="Q618" s="71"/>
      <c r="R618" s="72"/>
      <c r="S618" s="77">
        <f>IF($L$16-M618&lt;=0,$L$16-Table3[DIRECT STICK or "All In" timing            with Callus or Basewell                   (6" default)]+52,$L$16-M618)</f>
        <v>10</v>
      </c>
    </row>
    <row r="619" spans="1:19" ht="19" customHeight="1" x14ac:dyDescent="0.3">
      <c r="A619" s="120"/>
      <c r="B619" s="110">
        <f>A619*Table3[[#This Row],[PPP]]</f>
        <v>0</v>
      </c>
      <c r="C619" s="47"/>
      <c r="D619" s="44">
        <v>30326</v>
      </c>
      <c r="E619" s="40" t="s">
        <v>114</v>
      </c>
      <c r="F619" s="40" t="s">
        <v>190</v>
      </c>
      <c r="G619" s="40" t="s">
        <v>616</v>
      </c>
      <c r="H619" s="28">
        <v>3</v>
      </c>
      <c r="I619" s="28" t="s">
        <v>24</v>
      </c>
      <c r="J619" s="27" t="s">
        <v>1124</v>
      </c>
      <c r="K619" s="28">
        <v>1</v>
      </c>
      <c r="L619" s="28">
        <v>10</v>
      </c>
      <c r="M619" s="28">
        <v>10</v>
      </c>
      <c r="N619" s="62">
        <f t="shared" si="14"/>
        <v>7</v>
      </c>
      <c r="O619" s="63">
        <f>IF($L$16-L619&lt;=0,$L$16-Table3[[#This Row],[Container finish time from URC (6" default)]]+52,$L$16-L619)</f>
        <v>10</v>
      </c>
      <c r="P619" s="71"/>
      <c r="Q619" s="71"/>
      <c r="R619" s="72"/>
      <c r="S619" s="77">
        <f>IF($L$16-M619&lt;=0,$L$16-Table3[DIRECT STICK or "All In" timing            with Callus or Basewell                   (6" default)]+52,$L$16-M619)</f>
        <v>10</v>
      </c>
    </row>
    <row r="620" spans="1:19" ht="19" customHeight="1" x14ac:dyDescent="0.3">
      <c r="A620" s="120"/>
      <c r="B620" s="110">
        <f>A620*Table3[[#This Row],[PPP]]</f>
        <v>0</v>
      </c>
      <c r="C620" s="47"/>
      <c r="D620" s="44">
        <v>31227</v>
      </c>
      <c r="E620" s="40" t="s">
        <v>114</v>
      </c>
      <c r="F620" s="40" t="s">
        <v>190</v>
      </c>
      <c r="G620" s="40" t="s">
        <v>617</v>
      </c>
      <c r="H620" s="28">
        <v>3</v>
      </c>
      <c r="I620" s="28" t="s">
        <v>24</v>
      </c>
      <c r="J620" s="27" t="s">
        <v>1124</v>
      </c>
      <c r="K620" s="28">
        <v>1</v>
      </c>
      <c r="L620" s="28">
        <v>10</v>
      </c>
      <c r="M620" s="28">
        <v>10</v>
      </c>
      <c r="N620" s="62">
        <f t="shared" si="14"/>
        <v>7</v>
      </c>
      <c r="O620" s="63">
        <f>IF($L$16-L620&lt;=0,$L$16-Table3[[#This Row],[Container finish time from URC (6" default)]]+52,$L$16-L620)</f>
        <v>10</v>
      </c>
      <c r="P620" s="71"/>
      <c r="Q620" s="71"/>
      <c r="R620" s="72"/>
      <c r="S620" s="77">
        <f>IF($L$16-M620&lt;=0,$L$16-Table3[DIRECT STICK or "All In" timing            with Callus or Basewell                   (6" default)]+52,$L$16-M620)</f>
        <v>10</v>
      </c>
    </row>
    <row r="621" spans="1:19" ht="19" customHeight="1" x14ac:dyDescent="0.3">
      <c r="A621" s="120"/>
      <c r="B621" s="110">
        <f>A621*Table3[[#This Row],[PPP]]</f>
        <v>0</v>
      </c>
      <c r="C621" s="47"/>
      <c r="D621" s="44">
        <v>30430</v>
      </c>
      <c r="E621" s="40" t="s">
        <v>114</v>
      </c>
      <c r="F621" s="40" t="s">
        <v>190</v>
      </c>
      <c r="G621" s="40" t="s">
        <v>618</v>
      </c>
      <c r="H621" s="28">
        <v>3</v>
      </c>
      <c r="I621" s="28" t="s">
        <v>24</v>
      </c>
      <c r="J621" s="27" t="s">
        <v>1124</v>
      </c>
      <c r="K621" s="28">
        <v>1</v>
      </c>
      <c r="L621" s="28">
        <v>10</v>
      </c>
      <c r="M621" s="28">
        <v>10</v>
      </c>
      <c r="N621" s="62">
        <f t="shared" si="14"/>
        <v>7</v>
      </c>
      <c r="O621" s="63">
        <f>IF($L$16-L621&lt;=0,$L$16-Table3[[#This Row],[Container finish time from URC (6" default)]]+52,$L$16-L621)</f>
        <v>10</v>
      </c>
      <c r="P621" s="71"/>
      <c r="Q621" s="71"/>
      <c r="R621" s="72"/>
      <c r="S621" s="77">
        <f>IF($L$16-M621&lt;=0,$L$16-Table3[DIRECT STICK or "All In" timing            with Callus or Basewell                   (6" default)]+52,$L$16-M621)</f>
        <v>10</v>
      </c>
    </row>
    <row r="622" spans="1:19" ht="19" customHeight="1" x14ac:dyDescent="0.3">
      <c r="A622" s="120"/>
      <c r="B622" s="110">
        <f>A622*Table3[[#This Row],[PPP]]</f>
        <v>0</v>
      </c>
      <c r="C622" s="47"/>
      <c r="D622" s="44">
        <v>30948</v>
      </c>
      <c r="E622" s="40" t="s">
        <v>114</v>
      </c>
      <c r="F622" s="40" t="s">
        <v>190</v>
      </c>
      <c r="G622" s="40" t="s">
        <v>619</v>
      </c>
      <c r="H622" s="28">
        <v>3</v>
      </c>
      <c r="I622" s="28" t="s">
        <v>24</v>
      </c>
      <c r="J622" s="27" t="s">
        <v>1124</v>
      </c>
      <c r="K622" s="28">
        <v>1</v>
      </c>
      <c r="L622" s="28">
        <v>10</v>
      </c>
      <c r="M622" s="28">
        <v>10</v>
      </c>
      <c r="N622" s="62">
        <f t="shared" si="14"/>
        <v>7</v>
      </c>
      <c r="O622" s="63">
        <f>IF($L$16-L622&lt;=0,$L$16-Table3[[#This Row],[Container finish time from URC (6" default)]]+52,$L$16-L622)</f>
        <v>10</v>
      </c>
      <c r="P622" s="71"/>
      <c r="Q622" s="71"/>
      <c r="R622" s="72"/>
      <c r="S622" s="77">
        <f>IF($L$16-M622&lt;=0,$L$16-Table3[DIRECT STICK or "All In" timing            with Callus or Basewell                   (6" default)]+52,$L$16-M622)</f>
        <v>10</v>
      </c>
    </row>
    <row r="623" spans="1:19" ht="19" customHeight="1" x14ac:dyDescent="0.3">
      <c r="A623" s="120"/>
      <c r="B623" s="110">
        <f>A623*Table3[[#This Row],[PPP]]</f>
        <v>0</v>
      </c>
      <c r="C623" s="47"/>
      <c r="D623" s="44">
        <v>31163</v>
      </c>
      <c r="E623" s="40" t="s">
        <v>114</v>
      </c>
      <c r="F623" s="40" t="s">
        <v>191</v>
      </c>
      <c r="G623" s="40" t="s">
        <v>620</v>
      </c>
      <c r="H623" s="28">
        <v>3</v>
      </c>
      <c r="I623" s="28" t="s">
        <v>24</v>
      </c>
      <c r="J623" s="27" t="s">
        <v>1124</v>
      </c>
      <c r="K623" s="28">
        <v>1</v>
      </c>
      <c r="L623" s="28">
        <v>8</v>
      </c>
      <c r="M623" s="28">
        <v>8</v>
      </c>
      <c r="N623" s="62">
        <f t="shared" si="14"/>
        <v>9</v>
      </c>
      <c r="O623" s="63">
        <f>IF($L$16-L623&lt;=0,$L$16-Table3[[#This Row],[Container finish time from URC (6" default)]]+52,$L$16-L623)</f>
        <v>12</v>
      </c>
      <c r="P623" s="71"/>
      <c r="Q623" s="71"/>
      <c r="R623" s="72"/>
      <c r="S623" s="77">
        <f>IF($L$16-M623&lt;=0,$L$16-Table3[DIRECT STICK or "All In" timing            with Callus or Basewell                   (6" default)]+52,$L$16-M623)</f>
        <v>12</v>
      </c>
    </row>
    <row r="624" spans="1:19" ht="19" customHeight="1" x14ac:dyDescent="0.3">
      <c r="A624" s="120"/>
      <c r="B624" s="110">
        <f>A624*Table3[[#This Row],[PPP]]</f>
        <v>0</v>
      </c>
      <c r="C624" s="47"/>
      <c r="D624" s="44">
        <v>31183</v>
      </c>
      <c r="E624" s="40" t="s">
        <v>114</v>
      </c>
      <c r="F624" s="40" t="s">
        <v>191</v>
      </c>
      <c r="G624" s="40" t="s">
        <v>621</v>
      </c>
      <c r="H624" s="28">
        <v>3</v>
      </c>
      <c r="I624" s="28" t="s">
        <v>24</v>
      </c>
      <c r="J624" s="27" t="s">
        <v>1124</v>
      </c>
      <c r="K624" s="28">
        <v>1</v>
      </c>
      <c r="L624" s="28">
        <v>8</v>
      </c>
      <c r="M624" s="28">
        <v>8</v>
      </c>
      <c r="N624" s="62">
        <f t="shared" si="14"/>
        <v>9</v>
      </c>
      <c r="O624" s="63">
        <f>IF($L$16-L624&lt;=0,$L$16-Table3[[#This Row],[Container finish time from URC (6" default)]]+52,$L$16-L624)</f>
        <v>12</v>
      </c>
      <c r="P624" s="71"/>
      <c r="Q624" s="71"/>
      <c r="R624" s="72"/>
      <c r="S624" s="77">
        <f>IF($L$16-M624&lt;=0,$L$16-Table3[DIRECT STICK or "All In" timing            with Callus or Basewell                   (6" default)]+52,$L$16-M624)</f>
        <v>12</v>
      </c>
    </row>
    <row r="625" spans="1:19" ht="19" customHeight="1" x14ac:dyDescent="0.3">
      <c r="A625" s="120"/>
      <c r="B625" s="110">
        <f>A625*Table3[[#This Row],[PPP]]</f>
        <v>0</v>
      </c>
      <c r="C625" s="47"/>
      <c r="D625" s="44">
        <v>31140</v>
      </c>
      <c r="E625" s="40" t="s">
        <v>114</v>
      </c>
      <c r="F625" s="40" t="s">
        <v>191</v>
      </c>
      <c r="G625" s="40" t="s">
        <v>622</v>
      </c>
      <c r="H625" s="28">
        <v>3</v>
      </c>
      <c r="I625" s="28" t="s">
        <v>24</v>
      </c>
      <c r="J625" s="27" t="s">
        <v>1124</v>
      </c>
      <c r="K625" s="28">
        <v>1</v>
      </c>
      <c r="L625" s="28">
        <v>8</v>
      </c>
      <c r="M625" s="28">
        <v>8</v>
      </c>
      <c r="N625" s="62">
        <f t="shared" si="14"/>
        <v>9</v>
      </c>
      <c r="O625" s="63">
        <f>IF($L$16-L625&lt;=0,$L$16-Table3[[#This Row],[Container finish time from URC (6" default)]]+52,$L$16-L625)</f>
        <v>12</v>
      </c>
      <c r="P625" s="71"/>
      <c r="Q625" s="71"/>
      <c r="R625" s="72"/>
      <c r="S625" s="77">
        <f>IF($L$16-M625&lt;=0,$L$16-Table3[DIRECT STICK or "All In" timing            with Callus or Basewell                   (6" default)]+52,$L$16-M625)</f>
        <v>12</v>
      </c>
    </row>
    <row r="626" spans="1:19" ht="19" customHeight="1" x14ac:dyDescent="0.3">
      <c r="A626" s="120"/>
      <c r="B626" s="110">
        <f>A626*Table3[[#This Row],[PPP]]</f>
        <v>0</v>
      </c>
      <c r="C626" s="47"/>
      <c r="D626" s="44">
        <v>32448</v>
      </c>
      <c r="E626" s="40" t="s">
        <v>114</v>
      </c>
      <c r="F626" s="40" t="s">
        <v>191</v>
      </c>
      <c r="G626" s="40" t="s">
        <v>623</v>
      </c>
      <c r="H626" s="28">
        <v>3</v>
      </c>
      <c r="I626" s="28" t="s">
        <v>24</v>
      </c>
      <c r="J626" s="27" t="s">
        <v>1124</v>
      </c>
      <c r="K626" s="28">
        <v>1</v>
      </c>
      <c r="L626" s="28">
        <v>8</v>
      </c>
      <c r="M626" s="28">
        <v>8</v>
      </c>
      <c r="N626" s="62">
        <f t="shared" si="14"/>
        <v>9</v>
      </c>
      <c r="O626" s="63">
        <f>IF($L$16-L626&lt;=0,$L$16-Table3[[#This Row],[Container finish time from URC (6" default)]]+52,$L$16-L626)</f>
        <v>12</v>
      </c>
      <c r="P626" s="71"/>
      <c r="Q626" s="71"/>
      <c r="R626" s="72"/>
      <c r="S626" s="77">
        <f>IF($L$16-M626&lt;=0,$L$16-Table3[DIRECT STICK or "All In" timing            with Callus or Basewell                   (6" default)]+52,$L$16-M626)</f>
        <v>12</v>
      </c>
    </row>
    <row r="627" spans="1:19" ht="19" customHeight="1" x14ac:dyDescent="0.3">
      <c r="A627" s="120"/>
      <c r="B627" s="110">
        <f>A627*Table3[[#This Row],[PPP]]</f>
        <v>0</v>
      </c>
      <c r="C627" s="47"/>
      <c r="D627" s="44">
        <v>31148</v>
      </c>
      <c r="E627" s="40" t="s">
        <v>114</v>
      </c>
      <c r="F627" s="40" t="s">
        <v>191</v>
      </c>
      <c r="G627" s="40" t="s">
        <v>624</v>
      </c>
      <c r="H627" s="28">
        <v>3</v>
      </c>
      <c r="I627" s="28" t="s">
        <v>24</v>
      </c>
      <c r="J627" s="27" t="s">
        <v>1124</v>
      </c>
      <c r="K627" s="28">
        <v>1</v>
      </c>
      <c r="L627" s="28">
        <v>8</v>
      </c>
      <c r="M627" s="28">
        <v>8</v>
      </c>
      <c r="N627" s="62">
        <f t="shared" ref="N627:N690" si="15">IF($L$16-L627-H627&lt;=0,$L$16-L627-H627+52,$L$16-L627-H627)</f>
        <v>9</v>
      </c>
      <c r="O627" s="63">
        <f>IF($L$16-L627&lt;=0,$L$16-Table3[[#This Row],[Container finish time from URC (6" default)]]+52,$L$16-L627)</f>
        <v>12</v>
      </c>
      <c r="P627" s="71"/>
      <c r="Q627" s="71"/>
      <c r="R627" s="72"/>
      <c r="S627" s="77">
        <f>IF($L$16-M627&lt;=0,$L$16-Table3[DIRECT STICK or "All In" timing            with Callus or Basewell                   (6" default)]+52,$L$16-M627)</f>
        <v>12</v>
      </c>
    </row>
    <row r="628" spans="1:19" ht="19" customHeight="1" x14ac:dyDescent="0.3">
      <c r="A628" s="120"/>
      <c r="B628" s="110">
        <f>A628*Table3[[#This Row],[PPP]]</f>
        <v>0</v>
      </c>
      <c r="C628" s="47"/>
      <c r="D628" s="44">
        <v>31152</v>
      </c>
      <c r="E628" s="40" t="s">
        <v>114</v>
      </c>
      <c r="F628" s="40" t="s">
        <v>191</v>
      </c>
      <c r="G628" s="40" t="s">
        <v>625</v>
      </c>
      <c r="H628" s="28">
        <v>3</v>
      </c>
      <c r="I628" s="28" t="s">
        <v>24</v>
      </c>
      <c r="J628" s="27" t="s">
        <v>1124</v>
      </c>
      <c r="K628" s="28">
        <v>1</v>
      </c>
      <c r="L628" s="28">
        <v>8</v>
      </c>
      <c r="M628" s="28">
        <v>8</v>
      </c>
      <c r="N628" s="62">
        <f t="shared" si="15"/>
        <v>9</v>
      </c>
      <c r="O628" s="63">
        <f>IF($L$16-L628&lt;=0,$L$16-Table3[[#This Row],[Container finish time from URC (6" default)]]+52,$L$16-L628)</f>
        <v>12</v>
      </c>
      <c r="P628" s="71"/>
      <c r="Q628" s="71"/>
      <c r="R628" s="72"/>
      <c r="S628" s="77">
        <f>IF($L$16-M628&lt;=0,$L$16-Table3[DIRECT STICK or "All In" timing            with Callus or Basewell                   (6" default)]+52,$L$16-M628)</f>
        <v>12</v>
      </c>
    </row>
    <row r="629" spans="1:19" ht="19" customHeight="1" x14ac:dyDescent="0.3">
      <c r="A629" s="120"/>
      <c r="B629" s="110">
        <f>A629*Table3[[#This Row],[PPP]]</f>
        <v>0</v>
      </c>
      <c r="C629" s="47"/>
      <c r="D629" s="44">
        <v>32484</v>
      </c>
      <c r="E629" s="40" t="s">
        <v>114</v>
      </c>
      <c r="F629" s="40" t="s">
        <v>192</v>
      </c>
      <c r="G629" s="40" t="s">
        <v>626</v>
      </c>
      <c r="H629" s="28">
        <v>3</v>
      </c>
      <c r="I629" s="28" t="s">
        <v>24</v>
      </c>
      <c r="J629" s="27" t="s">
        <v>1124</v>
      </c>
      <c r="K629" s="28">
        <v>1</v>
      </c>
      <c r="L629" s="28">
        <v>8</v>
      </c>
      <c r="M629" s="28">
        <v>8</v>
      </c>
      <c r="N629" s="62">
        <f t="shared" si="15"/>
        <v>9</v>
      </c>
      <c r="O629" s="63">
        <f>IF($L$16-L629&lt;=0,$L$16-Table3[[#This Row],[Container finish time from URC (6" default)]]+52,$L$16-L629)</f>
        <v>12</v>
      </c>
      <c r="P629" s="71"/>
      <c r="Q629" s="71"/>
      <c r="R629" s="72"/>
      <c r="S629" s="77">
        <f>IF($L$16-M629&lt;=0,$L$16-Table3[DIRECT STICK or "All In" timing            with Callus or Basewell                   (6" default)]+52,$L$16-M629)</f>
        <v>12</v>
      </c>
    </row>
    <row r="630" spans="1:19" ht="19" customHeight="1" x14ac:dyDescent="0.3">
      <c r="A630" s="120"/>
      <c r="B630" s="110">
        <f>A630*Table3[[#This Row],[PPP]]</f>
        <v>0</v>
      </c>
      <c r="C630" s="47"/>
      <c r="D630" s="44">
        <v>32482</v>
      </c>
      <c r="E630" s="40" t="s">
        <v>114</v>
      </c>
      <c r="F630" s="40" t="s">
        <v>192</v>
      </c>
      <c r="G630" s="40" t="s">
        <v>627</v>
      </c>
      <c r="H630" s="28">
        <v>3</v>
      </c>
      <c r="I630" s="28" t="s">
        <v>24</v>
      </c>
      <c r="J630" s="27" t="s">
        <v>1124</v>
      </c>
      <c r="K630" s="28">
        <v>1</v>
      </c>
      <c r="L630" s="28">
        <v>8</v>
      </c>
      <c r="M630" s="28">
        <v>8</v>
      </c>
      <c r="N630" s="62">
        <f t="shared" si="15"/>
        <v>9</v>
      </c>
      <c r="O630" s="63">
        <f>IF($L$16-L630&lt;=0,$L$16-Table3[[#This Row],[Container finish time from URC (6" default)]]+52,$L$16-L630)</f>
        <v>12</v>
      </c>
      <c r="P630" s="71"/>
      <c r="Q630" s="71"/>
      <c r="R630" s="72"/>
      <c r="S630" s="77">
        <f>IF($L$16-M630&lt;=0,$L$16-Table3[DIRECT STICK or "All In" timing            with Callus or Basewell                   (6" default)]+52,$L$16-M630)</f>
        <v>12</v>
      </c>
    </row>
    <row r="631" spans="1:19" ht="19" customHeight="1" x14ac:dyDescent="0.3">
      <c r="A631" s="120"/>
      <c r="B631" s="110">
        <f>A631*Table3[[#This Row],[PPP]]</f>
        <v>0</v>
      </c>
      <c r="C631" s="47"/>
      <c r="D631" s="44">
        <v>32483</v>
      </c>
      <c r="E631" s="40" t="s">
        <v>114</v>
      </c>
      <c r="F631" s="40" t="s">
        <v>192</v>
      </c>
      <c r="G631" s="40" t="s">
        <v>628</v>
      </c>
      <c r="H631" s="28">
        <v>3</v>
      </c>
      <c r="I631" s="28" t="s">
        <v>24</v>
      </c>
      <c r="J631" s="27" t="s">
        <v>1124</v>
      </c>
      <c r="K631" s="28">
        <v>1</v>
      </c>
      <c r="L631" s="28">
        <v>8</v>
      </c>
      <c r="M631" s="28">
        <v>8</v>
      </c>
      <c r="N631" s="62">
        <f t="shared" si="15"/>
        <v>9</v>
      </c>
      <c r="O631" s="63">
        <f>IF($L$16-L631&lt;=0,$L$16-Table3[[#This Row],[Container finish time from URC (6" default)]]+52,$L$16-L631)</f>
        <v>12</v>
      </c>
      <c r="P631" s="71"/>
      <c r="Q631" s="71"/>
      <c r="R631" s="72"/>
      <c r="S631" s="77">
        <f>IF($L$16-M631&lt;=0,$L$16-Table3[DIRECT STICK or "All In" timing            with Callus or Basewell                   (6" default)]+52,$L$16-M631)</f>
        <v>12</v>
      </c>
    </row>
    <row r="632" spans="1:19" ht="19" customHeight="1" x14ac:dyDescent="0.3">
      <c r="A632" s="120"/>
      <c r="B632" s="110">
        <f>A632*Table3[[#This Row],[PPP]]</f>
        <v>0</v>
      </c>
      <c r="C632" s="47"/>
      <c r="D632" s="44">
        <v>32447</v>
      </c>
      <c r="E632" s="40" t="s">
        <v>114</v>
      </c>
      <c r="F632" s="40" t="s">
        <v>192</v>
      </c>
      <c r="G632" s="40" t="s">
        <v>629</v>
      </c>
      <c r="H632" s="28">
        <v>3</v>
      </c>
      <c r="I632" s="28" t="s">
        <v>24</v>
      </c>
      <c r="J632" s="27" t="s">
        <v>1124</v>
      </c>
      <c r="K632" s="28">
        <v>1</v>
      </c>
      <c r="L632" s="28">
        <v>8</v>
      </c>
      <c r="M632" s="28">
        <v>8</v>
      </c>
      <c r="N632" s="62">
        <f t="shared" si="15"/>
        <v>9</v>
      </c>
      <c r="O632" s="63">
        <f>IF($L$16-L632&lt;=0,$L$16-Table3[[#This Row],[Container finish time from URC (6" default)]]+52,$L$16-L632)</f>
        <v>12</v>
      </c>
      <c r="P632" s="71"/>
      <c r="Q632" s="71"/>
      <c r="R632" s="72"/>
      <c r="S632" s="77">
        <f>IF($L$16-M632&lt;=0,$L$16-Table3[DIRECT STICK or "All In" timing            with Callus or Basewell                   (6" default)]+52,$L$16-M632)</f>
        <v>12</v>
      </c>
    </row>
    <row r="633" spans="1:19" ht="19" customHeight="1" x14ac:dyDescent="0.3">
      <c r="A633" s="120"/>
      <c r="B633" s="110">
        <f>A633*Table3[[#This Row],[PPP]]</f>
        <v>0</v>
      </c>
      <c r="C633" s="47"/>
      <c r="D633" s="44">
        <v>32485</v>
      </c>
      <c r="E633" s="40" t="s">
        <v>114</v>
      </c>
      <c r="F633" s="40" t="s">
        <v>192</v>
      </c>
      <c r="G633" s="40" t="s">
        <v>630</v>
      </c>
      <c r="H633" s="28">
        <v>3</v>
      </c>
      <c r="I633" s="28" t="s">
        <v>24</v>
      </c>
      <c r="J633" s="27" t="s">
        <v>1124</v>
      </c>
      <c r="K633" s="28">
        <v>1</v>
      </c>
      <c r="L633" s="28">
        <v>8</v>
      </c>
      <c r="M633" s="28">
        <v>8</v>
      </c>
      <c r="N633" s="62">
        <f t="shared" si="15"/>
        <v>9</v>
      </c>
      <c r="O633" s="63">
        <f>IF($L$16-L633&lt;=0,$L$16-Table3[[#This Row],[Container finish time from URC (6" default)]]+52,$L$16-L633)</f>
        <v>12</v>
      </c>
      <c r="P633" s="71"/>
      <c r="Q633" s="71"/>
      <c r="R633" s="72"/>
      <c r="S633" s="77">
        <f>IF($L$16-M633&lt;=0,$L$16-Table3[DIRECT STICK or "All In" timing            with Callus or Basewell                   (6" default)]+52,$L$16-M633)</f>
        <v>12</v>
      </c>
    </row>
    <row r="634" spans="1:19" ht="19" customHeight="1" x14ac:dyDescent="0.3">
      <c r="A634" s="120"/>
      <c r="B634" s="110">
        <f>A634*Table3[[#This Row],[PPP]]</f>
        <v>0</v>
      </c>
      <c r="C634" s="47"/>
      <c r="D634" s="44">
        <v>31143</v>
      </c>
      <c r="E634" s="40" t="s">
        <v>114</v>
      </c>
      <c r="F634" s="40" t="s">
        <v>192</v>
      </c>
      <c r="G634" s="40" t="s">
        <v>631</v>
      </c>
      <c r="H634" s="28">
        <v>3</v>
      </c>
      <c r="I634" s="28" t="s">
        <v>24</v>
      </c>
      <c r="J634" s="27" t="s">
        <v>1124</v>
      </c>
      <c r="K634" s="28">
        <v>1</v>
      </c>
      <c r="L634" s="28">
        <v>8</v>
      </c>
      <c r="M634" s="28">
        <v>8</v>
      </c>
      <c r="N634" s="62">
        <f t="shared" si="15"/>
        <v>9</v>
      </c>
      <c r="O634" s="63">
        <f>IF($L$16-L634&lt;=0,$L$16-Table3[[#This Row],[Container finish time from URC (6" default)]]+52,$L$16-L634)</f>
        <v>12</v>
      </c>
      <c r="P634" s="71"/>
      <c r="Q634" s="71"/>
      <c r="R634" s="72"/>
      <c r="S634" s="77">
        <f>IF($L$16-M634&lt;=0,$L$16-Table3[DIRECT STICK or "All In" timing            with Callus or Basewell                   (6" default)]+52,$L$16-M634)</f>
        <v>12</v>
      </c>
    </row>
    <row r="635" spans="1:19" ht="19" customHeight="1" x14ac:dyDescent="0.3">
      <c r="A635" s="120"/>
      <c r="B635" s="110">
        <f>A635*Table3[[#This Row],[PPP]]</f>
        <v>0</v>
      </c>
      <c r="C635" s="47"/>
      <c r="D635" s="44">
        <v>31139</v>
      </c>
      <c r="E635" s="40" t="s">
        <v>114</v>
      </c>
      <c r="F635" s="40" t="s">
        <v>193</v>
      </c>
      <c r="G635" s="40" t="s">
        <v>632</v>
      </c>
      <c r="H635" s="28">
        <v>3</v>
      </c>
      <c r="I635" s="28" t="s">
        <v>24</v>
      </c>
      <c r="J635" s="27" t="s">
        <v>1124</v>
      </c>
      <c r="K635" s="28">
        <v>1</v>
      </c>
      <c r="L635" s="28">
        <v>8</v>
      </c>
      <c r="M635" s="28">
        <v>8</v>
      </c>
      <c r="N635" s="62">
        <f t="shared" si="15"/>
        <v>9</v>
      </c>
      <c r="O635" s="63">
        <f>IF($L$16-L635&lt;=0,$L$16-Table3[[#This Row],[Container finish time from URC (6" default)]]+52,$L$16-L635)</f>
        <v>12</v>
      </c>
      <c r="P635" s="71"/>
      <c r="Q635" s="71"/>
      <c r="R635" s="72"/>
      <c r="S635" s="77">
        <f>IF($L$16-M635&lt;=0,$L$16-Table3[DIRECT STICK or "All In" timing            with Callus or Basewell                   (6" default)]+52,$L$16-M635)</f>
        <v>12</v>
      </c>
    </row>
    <row r="636" spans="1:19" ht="19" customHeight="1" x14ac:dyDescent="0.3">
      <c r="A636" s="120"/>
      <c r="B636" s="110">
        <f>A636*Table3[[#This Row],[PPP]]</f>
        <v>0</v>
      </c>
      <c r="C636" s="47"/>
      <c r="D636" s="44">
        <v>31179</v>
      </c>
      <c r="E636" s="40" t="s">
        <v>114</v>
      </c>
      <c r="F636" s="40" t="s">
        <v>193</v>
      </c>
      <c r="G636" s="40" t="s">
        <v>633</v>
      </c>
      <c r="H636" s="28">
        <v>3</v>
      </c>
      <c r="I636" s="28" t="s">
        <v>24</v>
      </c>
      <c r="J636" s="27" t="s">
        <v>1124</v>
      </c>
      <c r="K636" s="28">
        <v>1</v>
      </c>
      <c r="L636" s="28">
        <v>8</v>
      </c>
      <c r="M636" s="28">
        <v>8</v>
      </c>
      <c r="N636" s="62">
        <f t="shared" si="15"/>
        <v>9</v>
      </c>
      <c r="O636" s="63">
        <f>IF($L$16-L636&lt;=0,$L$16-Table3[[#This Row],[Container finish time from URC (6" default)]]+52,$L$16-L636)</f>
        <v>12</v>
      </c>
      <c r="P636" s="71"/>
      <c r="Q636" s="71"/>
      <c r="R636" s="72"/>
      <c r="S636" s="77">
        <f>IF($L$16-M636&lt;=0,$L$16-Table3[DIRECT STICK or "All In" timing            with Callus or Basewell                   (6" default)]+52,$L$16-M636)</f>
        <v>12</v>
      </c>
    </row>
    <row r="637" spans="1:19" ht="19" customHeight="1" x14ac:dyDescent="0.3">
      <c r="A637" s="120"/>
      <c r="B637" s="110">
        <f>A637*Table3[[#This Row],[PPP]]</f>
        <v>0</v>
      </c>
      <c r="C637" s="47"/>
      <c r="D637" s="44">
        <v>31154</v>
      </c>
      <c r="E637" s="40" t="s">
        <v>114</v>
      </c>
      <c r="F637" s="40" t="s">
        <v>193</v>
      </c>
      <c r="G637" s="40" t="s">
        <v>634</v>
      </c>
      <c r="H637" s="28">
        <v>3</v>
      </c>
      <c r="I637" s="28" t="s">
        <v>24</v>
      </c>
      <c r="J637" s="27" t="s">
        <v>1124</v>
      </c>
      <c r="K637" s="28">
        <v>1</v>
      </c>
      <c r="L637" s="28">
        <v>8</v>
      </c>
      <c r="M637" s="28">
        <v>8</v>
      </c>
      <c r="N637" s="62">
        <f t="shared" si="15"/>
        <v>9</v>
      </c>
      <c r="O637" s="63">
        <f>IF($L$16-L637&lt;=0,$L$16-Table3[[#This Row],[Container finish time from URC (6" default)]]+52,$L$16-L637)</f>
        <v>12</v>
      </c>
      <c r="P637" s="71"/>
      <c r="Q637" s="71"/>
      <c r="R637" s="72"/>
      <c r="S637" s="77">
        <f>IF($L$16-M637&lt;=0,$L$16-Table3[DIRECT STICK or "All In" timing            with Callus or Basewell                   (6" default)]+52,$L$16-M637)</f>
        <v>12</v>
      </c>
    </row>
    <row r="638" spans="1:19" ht="19" customHeight="1" x14ac:dyDescent="0.3">
      <c r="A638" s="120"/>
      <c r="B638" s="110">
        <f>A638*Table3[[#This Row],[PPP]]</f>
        <v>0</v>
      </c>
      <c r="C638" s="47"/>
      <c r="D638" s="44">
        <v>31181</v>
      </c>
      <c r="E638" s="40" t="s">
        <v>114</v>
      </c>
      <c r="F638" s="40" t="s">
        <v>193</v>
      </c>
      <c r="G638" s="40" t="s">
        <v>635</v>
      </c>
      <c r="H638" s="28">
        <v>3</v>
      </c>
      <c r="I638" s="28" t="s">
        <v>24</v>
      </c>
      <c r="J638" s="27" t="s">
        <v>1124</v>
      </c>
      <c r="K638" s="28">
        <v>1</v>
      </c>
      <c r="L638" s="28">
        <v>8</v>
      </c>
      <c r="M638" s="28">
        <v>8</v>
      </c>
      <c r="N638" s="62">
        <f t="shared" si="15"/>
        <v>9</v>
      </c>
      <c r="O638" s="63">
        <f>IF($L$16-L638&lt;=0,$L$16-Table3[[#This Row],[Container finish time from URC (6" default)]]+52,$L$16-L638)</f>
        <v>12</v>
      </c>
      <c r="P638" s="71"/>
      <c r="Q638" s="71"/>
      <c r="R638" s="72"/>
      <c r="S638" s="77">
        <f>IF($L$16-M638&lt;=0,$L$16-Table3[DIRECT STICK or "All In" timing            with Callus or Basewell                   (6" default)]+52,$L$16-M638)</f>
        <v>12</v>
      </c>
    </row>
    <row r="639" spans="1:19" ht="19" customHeight="1" x14ac:dyDescent="0.3">
      <c r="A639" s="120"/>
      <c r="B639" s="110">
        <f>A639*Table3[[#This Row],[PPP]]</f>
        <v>0</v>
      </c>
      <c r="C639" s="47"/>
      <c r="D639" s="44">
        <v>31182</v>
      </c>
      <c r="E639" s="40" t="s">
        <v>114</v>
      </c>
      <c r="F639" s="40" t="s">
        <v>193</v>
      </c>
      <c r="G639" s="40" t="s">
        <v>636</v>
      </c>
      <c r="H639" s="28">
        <v>3</v>
      </c>
      <c r="I639" s="28" t="s">
        <v>24</v>
      </c>
      <c r="J639" s="27" t="s">
        <v>1124</v>
      </c>
      <c r="K639" s="28">
        <v>1</v>
      </c>
      <c r="L639" s="28">
        <v>8</v>
      </c>
      <c r="M639" s="28">
        <v>8</v>
      </c>
      <c r="N639" s="62">
        <f t="shared" si="15"/>
        <v>9</v>
      </c>
      <c r="O639" s="63">
        <f>IF($L$16-L639&lt;=0,$L$16-Table3[[#This Row],[Container finish time from URC (6" default)]]+52,$L$16-L639)</f>
        <v>12</v>
      </c>
      <c r="P639" s="71"/>
      <c r="Q639" s="71"/>
      <c r="R639" s="72"/>
      <c r="S639" s="77">
        <f>IF($L$16-M639&lt;=0,$L$16-Table3[DIRECT STICK or "All In" timing            with Callus or Basewell                   (6" default)]+52,$L$16-M639)</f>
        <v>12</v>
      </c>
    </row>
    <row r="640" spans="1:19" ht="19" customHeight="1" x14ac:dyDescent="0.3">
      <c r="A640" s="120"/>
      <c r="B640" s="110">
        <f>A640*Table3[[#This Row],[PPP]]</f>
        <v>0</v>
      </c>
      <c r="C640" s="47"/>
      <c r="D640" s="44">
        <v>31177</v>
      </c>
      <c r="E640" s="40" t="s">
        <v>114</v>
      </c>
      <c r="F640" s="40" t="s">
        <v>193</v>
      </c>
      <c r="G640" s="40" t="s">
        <v>637</v>
      </c>
      <c r="H640" s="28">
        <v>3</v>
      </c>
      <c r="I640" s="28" t="s">
        <v>24</v>
      </c>
      <c r="J640" s="27" t="s">
        <v>1124</v>
      </c>
      <c r="K640" s="28">
        <v>1</v>
      </c>
      <c r="L640" s="28">
        <v>8</v>
      </c>
      <c r="M640" s="28">
        <v>8</v>
      </c>
      <c r="N640" s="62">
        <f t="shared" si="15"/>
        <v>9</v>
      </c>
      <c r="O640" s="63">
        <f>IF($L$16-L640&lt;=0,$L$16-Table3[[#This Row],[Container finish time from URC (6" default)]]+52,$L$16-L640)</f>
        <v>12</v>
      </c>
      <c r="P640" s="71"/>
      <c r="Q640" s="71"/>
      <c r="R640" s="72"/>
      <c r="S640" s="77">
        <f>IF($L$16-M640&lt;=0,$L$16-Table3[DIRECT STICK or "All In" timing            with Callus or Basewell                   (6" default)]+52,$L$16-M640)</f>
        <v>12</v>
      </c>
    </row>
    <row r="641" spans="1:19" ht="19" customHeight="1" x14ac:dyDescent="0.3">
      <c r="A641" s="120"/>
      <c r="B641" s="110">
        <f>A641*Table3[[#This Row],[PPP]]</f>
        <v>0</v>
      </c>
      <c r="C641" s="47"/>
      <c r="D641" s="44">
        <v>31180</v>
      </c>
      <c r="E641" s="40" t="s">
        <v>114</v>
      </c>
      <c r="F641" s="40" t="s">
        <v>193</v>
      </c>
      <c r="G641" s="40" t="s">
        <v>638</v>
      </c>
      <c r="H641" s="28">
        <v>3</v>
      </c>
      <c r="I641" s="28" t="s">
        <v>24</v>
      </c>
      <c r="J641" s="27" t="s">
        <v>1124</v>
      </c>
      <c r="K641" s="28">
        <v>1</v>
      </c>
      <c r="L641" s="28">
        <v>8</v>
      </c>
      <c r="M641" s="28">
        <v>8</v>
      </c>
      <c r="N641" s="62">
        <f t="shared" si="15"/>
        <v>9</v>
      </c>
      <c r="O641" s="63">
        <f>IF($L$16-L641&lt;=0,$L$16-Table3[[#This Row],[Container finish time from URC (6" default)]]+52,$L$16-L641)</f>
        <v>12</v>
      </c>
      <c r="P641" s="71"/>
      <c r="Q641" s="71"/>
      <c r="R641" s="72"/>
      <c r="S641" s="77">
        <f>IF($L$16-M641&lt;=0,$L$16-Table3[DIRECT STICK or "All In" timing            with Callus or Basewell                   (6" default)]+52,$L$16-M641)</f>
        <v>12</v>
      </c>
    </row>
    <row r="642" spans="1:19" ht="19" customHeight="1" x14ac:dyDescent="0.3">
      <c r="A642" s="120"/>
      <c r="B642" s="110">
        <f>A642*Table3[[#This Row],[PPP]]</f>
        <v>0</v>
      </c>
      <c r="C642" s="47"/>
      <c r="D642" s="44">
        <v>30351</v>
      </c>
      <c r="E642" s="40" t="s">
        <v>114</v>
      </c>
      <c r="F642" s="40" t="s">
        <v>194</v>
      </c>
      <c r="G642" s="40" t="s">
        <v>639</v>
      </c>
      <c r="H642" s="28">
        <v>3</v>
      </c>
      <c r="I642" s="28" t="s">
        <v>24</v>
      </c>
      <c r="J642" s="27" t="s">
        <v>1124</v>
      </c>
      <c r="K642" s="28">
        <v>1</v>
      </c>
      <c r="L642" s="28">
        <v>8</v>
      </c>
      <c r="M642" s="28">
        <v>8</v>
      </c>
      <c r="N642" s="62">
        <f t="shared" si="15"/>
        <v>9</v>
      </c>
      <c r="O642" s="63">
        <f>IF($L$16-L642&lt;=0,$L$16-Table3[[#This Row],[Container finish time from URC (6" default)]]+52,$L$16-L642)</f>
        <v>12</v>
      </c>
      <c r="P642" s="71"/>
      <c r="Q642" s="71"/>
      <c r="R642" s="72"/>
      <c r="S642" s="77">
        <f>IF($L$16-M642&lt;=0,$L$16-Table3[DIRECT STICK or "All In" timing            with Callus or Basewell                   (6" default)]+52,$L$16-M642)</f>
        <v>12</v>
      </c>
    </row>
    <row r="643" spans="1:19" ht="19" customHeight="1" x14ac:dyDescent="0.3">
      <c r="A643" s="120"/>
      <c r="B643" s="110">
        <f>A643*Table3[[#This Row],[PPP]]</f>
        <v>0</v>
      </c>
      <c r="C643" s="47"/>
      <c r="D643" s="44">
        <v>30350</v>
      </c>
      <c r="E643" s="40" t="s">
        <v>114</v>
      </c>
      <c r="F643" s="40" t="s">
        <v>194</v>
      </c>
      <c r="G643" s="40" t="s">
        <v>640</v>
      </c>
      <c r="H643" s="28">
        <v>3</v>
      </c>
      <c r="I643" s="28" t="s">
        <v>24</v>
      </c>
      <c r="J643" s="27" t="s">
        <v>1124</v>
      </c>
      <c r="K643" s="28">
        <v>1</v>
      </c>
      <c r="L643" s="28">
        <v>8</v>
      </c>
      <c r="M643" s="28">
        <v>8</v>
      </c>
      <c r="N643" s="62">
        <f t="shared" si="15"/>
        <v>9</v>
      </c>
      <c r="O643" s="63">
        <f>IF($L$16-L643&lt;=0,$L$16-Table3[[#This Row],[Container finish time from URC (6" default)]]+52,$L$16-L643)</f>
        <v>12</v>
      </c>
      <c r="P643" s="71"/>
      <c r="Q643" s="71"/>
      <c r="R643" s="72"/>
      <c r="S643" s="77">
        <f>IF($L$16-M643&lt;=0,$L$16-Table3[DIRECT STICK or "All In" timing            with Callus or Basewell                   (6" default)]+52,$L$16-M643)</f>
        <v>12</v>
      </c>
    </row>
    <row r="644" spans="1:19" ht="19" customHeight="1" x14ac:dyDescent="0.3">
      <c r="A644" s="120"/>
      <c r="B644" s="110">
        <f>A644*Table3[[#This Row],[PPP]]</f>
        <v>0</v>
      </c>
      <c r="C644" s="47"/>
      <c r="D644" s="44">
        <v>60305</v>
      </c>
      <c r="E644" s="40" t="s">
        <v>128</v>
      </c>
      <c r="F644" s="40" t="s">
        <v>222</v>
      </c>
      <c r="G644" s="40" t="s">
        <v>857</v>
      </c>
      <c r="H644" s="28">
        <v>4</v>
      </c>
      <c r="I644" s="28" t="s">
        <v>25</v>
      </c>
      <c r="J644" s="27" t="s">
        <v>1124</v>
      </c>
      <c r="K644" s="28">
        <v>1</v>
      </c>
      <c r="L644" s="28">
        <v>12</v>
      </c>
      <c r="M644" s="28">
        <v>13</v>
      </c>
      <c r="N644" s="62">
        <f t="shared" si="15"/>
        <v>4</v>
      </c>
      <c r="O644" s="63">
        <f>IF($L$16-L644&lt;=0,$L$16-Table3[[#This Row],[Container finish time from URC (6" default)]]+52,$L$16-L644)</f>
        <v>8</v>
      </c>
      <c r="P644" s="71"/>
      <c r="Q644" s="71"/>
      <c r="R644" s="72"/>
      <c r="S644" s="77">
        <f>IF($L$16-M644&lt;=0,$L$16-Table3[DIRECT STICK or "All In" timing            with Callus or Basewell                   (6" default)]+52,$L$16-M644)</f>
        <v>7</v>
      </c>
    </row>
    <row r="645" spans="1:19" ht="19" customHeight="1" x14ac:dyDescent="0.3">
      <c r="A645" s="120"/>
      <c r="B645" s="110">
        <f>A645*Table3[[#This Row],[PPP]]</f>
        <v>0</v>
      </c>
      <c r="C645" s="47"/>
      <c r="D645" s="44">
        <v>60110</v>
      </c>
      <c r="E645" s="40" t="s">
        <v>128</v>
      </c>
      <c r="F645" s="40" t="s">
        <v>222</v>
      </c>
      <c r="G645" s="40" t="s">
        <v>858</v>
      </c>
      <c r="H645" s="28">
        <v>4</v>
      </c>
      <c r="I645" s="27" t="s">
        <v>25</v>
      </c>
      <c r="J645" s="27" t="s">
        <v>1124</v>
      </c>
      <c r="K645" s="28">
        <v>1</v>
      </c>
      <c r="L645" s="28">
        <v>12</v>
      </c>
      <c r="M645" s="28">
        <v>13</v>
      </c>
      <c r="N645" s="62">
        <f t="shared" si="15"/>
        <v>4</v>
      </c>
      <c r="O645" s="63">
        <f>IF($L$16-L645&lt;=0,$L$16-Table3[[#This Row],[Container finish time from URC (6" default)]]+52,$L$16-L645)</f>
        <v>8</v>
      </c>
      <c r="P645" s="71"/>
      <c r="Q645" s="71"/>
      <c r="R645" s="72"/>
      <c r="S645" s="77">
        <f>IF($L$16-M645&lt;=0,$L$16-Table3[DIRECT STICK or "All In" timing            with Callus or Basewell                   (6" default)]+52,$L$16-M645)</f>
        <v>7</v>
      </c>
    </row>
    <row r="646" spans="1:19" ht="19" customHeight="1" x14ac:dyDescent="0.3">
      <c r="A646" s="120"/>
      <c r="B646" s="110">
        <f>A646*Table3[[#This Row],[PPP]]</f>
        <v>0</v>
      </c>
      <c r="C646" s="47"/>
      <c r="D646" s="44">
        <v>60515</v>
      </c>
      <c r="E646" s="40" t="s">
        <v>128</v>
      </c>
      <c r="F646" s="40" t="s">
        <v>222</v>
      </c>
      <c r="G646" s="40" t="s">
        <v>859</v>
      </c>
      <c r="H646" s="28">
        <v>4</v>
      </c>
      <c r="I646" s="28" t="s">
        <v>25</v>
      </c>
      <c r="J646" s="27" t="s">
        <v>1124</v>
      </c>
      <c r="K646" s="28">
        <v>1</v>
      </c>
      <c r="L646" s="28">
        <v>12</v>
      </c>
      <c r="M646" s="28">
        <v>13</v>
      </c>
      <c r="N646" s="62">
        <f t="shared" si="15"/>
        <v>4</v>
      </c>
      <c r="O646" s="63">
        <f>IF($L$16-L646&lt;=0,$L$16-Table3[[#This Row],[Container finish time from URC (6" default)]]+52,$L$16-L646)</f>
        <v>8</v>
      </c>
      <c r="P646" s="71"/>
      <c r="Q646" s="71"/>
      <c r="R646" s="72"/>
      <c r="S646" s="77">
        <f>IF($L$16-M646&lt;=0,$L$16-Table3[DIRECT STICK or "All In" timing            with Callus or Basewell                   (6" default)]+52,$L$16-M646)</f>
        <v>7</v>
      </c>
    </row>
    <row r="647" spans="1:19" ht="19" customHeight="1" x14ac:dyDescent="0.3">
      <c r="A647" s="120"/>
      <c r="B647" s="110">
        <f>A647*Table3[[#This Row],[PPP]]</f>
        <v>0</v>
      </c>
      <c r="C647" s="47"/>
      <c r="D647" s="44">
        <v>64125</v>
      </c>
      <c r="E647" s="40" t="s">
        <v>128</v>
      </c>
      <c r="F647" s="40" t="s">
        <v>222</v>
      </c>
      <c r="G647" s="40" t="s">
        <v>860</v>
      </c>
      <c r="H647" s="28">
        <v>4</v>
      </c>
      <c r="I647" s="27" t="s">
        <v>25</v>
      </c>
      <c r="J647" s="27" t="s">
        <v>1124</v>
      </c>
      <c r="K647" s="28">
        <v>1</v>
      </c>
      <c r="L647" s="28">
        <v>12</v>
      </c>
      <c r="M647" s="28">
        <v>13</v>
      </c>
      <c r="N647" s="62">
        <f t="shared" si="15"/>
        <v>4</v>
      </c>
      <c r="O647" s="63">
        <f>IF($L$16-L647&lt;=0,$L$16-Table3[[#This Row],[Container finish time from URC (6" default)]]+52,$L$16-L647)</f>
        <v>8</v>
      </c>
      <c r="P647" s="71"/>
      <c r="Q647" s="71"/>
      <c r="R647" s="72"/>
      <c r="S647" s="77">
        <f>IF($L$16-M647&lt;=0,$L$16-Table3[DIRECT STICK or "All In" timing            with Callus or Basewell                   (6" default)]+52,$L$16-M647)</f>
        <v>7</v>
      </c>
    </row>
    <row r="648" spans="1:19" ht="19" customHeight="1" x14ac:dyDescent="0.3">
      <c r="A648" s="120"/>
      <c r="B648" s="110">
        <f>A648*Table3[[#This Row],[PPP]]</f>
        <v>0</v>
      </c>
      <c r="C648" s="47"/>
      <c r="D648" s="44">
        <v>60104</v>
      </c>
      <c r="E648" s="40" t="s">
        <v>128</v>
      </c>
      <c r="F648" s="40" t="s">
        <v>222</v>
      </c>
      <c r="G648" s="40" t="s">
        <v>861</v>
      </c>
      <c r="H648" s="28">
        <v>4</v>
      </c>
      <c r="I648" s="28" t="s">
        <v>25</v>
      </c>
      <c r="J648" s="27" t="s">
        <v>1124</v>
      </c>
      <c r="K648" s="28">
        <v>1</v>
      </c>
      <c r="L648" s="28">
        <v>12</v>
      </c>
      <c r="M648" s="28">
        <v>13</v>
      </c>
      <c r="N648" s="62">
        <f t="shared" si="15"/>
        <v>4</v>
      </c>
      <c r="O648" s="63">
        <f>IF($L$16-L648&lt;=0,$L$16-Table3[[#This Row],[Container finish time from URC (6" default)]]+52,$L$16-L648)</f>
        <v>8</v>
      </c>
      <c r="P648" s="71"/>
      <c r="Q648" s="71"/>
      <c r="R648" s="72"/>
      <c r="S648" s="77">
        <f>IF($L$16-M648&lt;=0,$L$16-Table3[DIRECT STICK or "All In" timing            with Callus or Basewell                   (6" default)]+52,$L$16-M648)</f>
        <v>7</v>
      </c>
    </row>
    <row r="649" spans="1:19" ht="19" customHeight="1" x14ac:dyDescent="0.3">
      <c r="A649" s="120"/>
      <c r="B649" s="110">
        <f>A649*Table3[[#This Row],[PPP]]</f>
        <v>0</v>
      </c>
      <c r="C649" s="47"/>
      <c r="D649" s="44">
        <v>60311</v>
      </c>
      <c r="E649" s="40" t="s">
        <v>128</v>
      </c>
      <c r="F649" s="40" t="s">
        <v>222</v>
      </c>
      <c r="G649" s="40" t="s">
        <v>862</v>
      </c>
      <c r="H649" s="28">
        <v>4</v>
      </c>
      <c r="I649" s="27" t="s">
        <v>25</v>
      </c>
      <c r="J649" s="27" t="s">
        <v>1124</v>
      </c>
      <c r="K649" s="28">
        <v>1</v>
      </c>
      <c r="L649" s="28">
        <v>12</v>
      </c>
      <c r="M649" s="28">
        <v>13</v>
      </c>
      <c r="N649" s="62">
        <f t="shared" si="15"/>
        <v>4</v>
      </c>
      <c r="O649" s="63">
        <f>IF($L$16-L649&lt;=0,$L$16-Table3[[#This Row],[Container finish time from URC (6" default)]]+52,$L$16-L649)</f>
        <v>8</v>
      </c>
      <c r="P649" s="71"/>
      <c r="Q649" s="71"/>
      <c r="R649" s="72"/>
      <c r="S649" s="77">
        <f>IF($L$16-M649&lt;=0,$L$16-Table3[DIRECT STICK or "All In" timing            with Callus or Basewell                   (6" default)]+52,$L$16-M649)</f>
        <v>7</v>
      </c>
    </row>
    <row r="650" spans="1:19" ht="19" customHeight="1" x14ac:dyDescent="0.3">
      <c r="A650" s="120"/>
      <c r="B650" s="110">
        <f>A650*Table3[[#This Row],[PPP]]</f>
        <v>0</v>
      </c>
      <c r="C650" s="47"/>
      <c r="D650" s="44">
        <v>60128</v>
      </c>
      <c r="E650" s="40" t="s">
        <v>128</v>
      </c>
      <c r="F650" s="40" t="s">
        <v>222</v>
      </c>
      <c r="G650" s="40" t="s">
        <v>863</v>
      </c>
      <c r="H650" s="28">
        <v>4</v>
      </c>
      <c r="I650" s="28" t="s">
        <v>25</v>
      </c>
      <c r="J650" s="27" t="s">
        <v>1124</v>
      </c>
      <c r="K650" s="28">
        <v>1</v>
      </c>
      <c r="L650" s="28">
        <v>12</v>
      </c>
      <c r="M650" s="28">
        <v>13</v>
      </c>
      <c r="N650" s="62">
        <f t="shared" si="15"/>
        <v>4</v>
      </c>
      <c r="O650" s="63">
        <f>IF($L$16-L650&lt;=0,$L$16-Table3[[#This Row],[Container finish time from URC (6" default)]]+52,$L$16-L650)</f>
        <v>8</v>
      </c>
      <c r="P650" s="71"/>
      <c r="Q650" s="71"/>
      <c r="R650" s="72"/>
      <c r="S650" s="77">
        <f>IF($L$16-M650&lt;=0,$L$16-Table3[DIRECT STICK or "All In" timing            with Callus or Basewell                   (6" default)]+52,$L$16-M650)</f>
        <v>7</v>
      </c>
    </row>
    <row r="651" spans="1:19" ht="19" customHeight="1" x14ac:dyDescent="0.3">
      <c r="A651" s="120"/>
      <c r="B651" s="110">
        <f>A651*Table3[[#This Row],[PPP]]</f>
        <v>0</v>
      </c>
      <c r="C651" s="47"/>
      <c r="D651" s="44">
        <v>60546</v>
      </c>
      <c r="E651" s="40" t="s">
        <v>128</v>
      </c>
      <c r="F651" s="40" t="s">
        <v>222</v>
      </c>
      <c r="G651" s="40" t="s">
        <v>864</v>
      </c>
      <c r="H651" s="28">
        <v>4</v>
      </c>
      <c r="I651" s="27" t="s">
        <v>25</v>
      </c>
      <c r="J651" s="27" t="s">
        <v>1124</v>
      </c>
      <c r="K651" s="28">
        <v>1</v>
      </c>
      <c r="L651" s="28">
        <v>12</v>
      </c>
      <c r="M651" s="28">
        <v>13</v>
      </c>
      <c r="N651" s="62">
        <f t="shared" si="15"/>
        <v>4</v>
      </c>
      <c r="O651" s="63">
        <f>IF($L$16-L651&lt;=0,$L$16-Table3[[#This Row],[Container finish time from URC (6" default)]]+52,$L$16-L651)</f>
        <v>8</v>
      </c>
      <c r="P651" s="71"/>
      <c r="Q651" s="71"/>
      <c r="R651" s="72"/>
      <c r="S651" s="77">
        <f>IF($L$16-M651&lt;=0,$L$16-Table3[DIRECT STICK or "All In" timing            with Callus or Basewell                   (6" default)]+52,$L$16-M651)</f>
        <v>7</v>
      </c>
    </row>
    <row r="652" spans="1:19" ht="19" customHeight="1" x14ac:dyDescent="0.3">
      <c r="A652" s="120"/>
      <c r="B652" s="110">
        <f>A652*Table3[[#This Row],[PPP]]</f>
        <v>0</v>
      </c>
      <c r="C652" s="47"/>
      <c r="D652" s="44">
        <v>60618</v>
      </c>
      <c r="E652" s="40" t="s">
        <v>128</v>
      </c>
      <c r="F652" s="40" t="s">
        <v>222</v>
      </c>
      <c r="G652" s="40" t="s">
        <v>865</v>
      </c>
      <c r="H652" s="28">
        <v>4</v>
      </c>
      <c r="I652" s="27" t="s">
        <v>25</v>
      </c>
      <c r="J652" s="27" t="s">
        <v>1124</v>
      </c>
      <c r="K652" s="28">
        <v>1</v>
      </c>
      <c r="L652" s="28">
        <v>12</v>
      </c>
      <c r="M652" s="28">
        <v>13</v>
      </c>
      <c r="N652" s="62">
        <f t="shared" si="15"/>
        <v>4</v>
      </c>
      <c r="O652" s="63">
        <f>IF($L$16-L652&lt;=0,$L$16-Table3[[#This Row],[Container finish time from URC (6" default)]]+52,$L$16-L652)</f>
        <v>8</v>
      </c>
      <c r="P652" s="71"/>
      <c r="Q652" s="71"/>
      <c r="R652" s="72"/>
      <c r="S652" s="77">
        <f>IF($L$16-M652&lt;=0,$L$16-Table3[DIRECT STICK or "All In" timing            with Callus or Basewell                   (6" default)]+52,$L$16-M652)</f>
        <v>7</v>
      </c>
    </row>
    <row r="653" spans="1:19" ht="19" customHeight="1" x14ac:dyDescent="0.3">
      <c r="A653" s="120"/>
      <c r="B653" s="110">
        <f>A653*Table3[[#This Row],[PPP]]</f>
        <v>0</v>
      </c>
      <c r="C653" s="47"/>
      <c r="D653" s="44">
        <v>60106</v>
      </c>
      <c r="E653" s="40" t="s">
        <v>128</v>
      </c>
      <c r="F653" s="40" t="s">
        <v>222</v>
      </c>
      <c r="G653" s="40" t="s">
        <v>866</v>
      </c>
      <c r="H653" s="28">
        <v>4</v>
      </c>
      <c r="I653" s="27" t="s">
        <v>25</v>
      </c>
      <c r="J653" s="27" t="s">
        <v>1124</v>
      </c>
      <c r="K653" s="28">
        <v>1</v>
      </c>
      <c r="L653" s="28">
        <v>12</v>
      </c>
      <c r="M653" s="28">
        <v>13</v>
      </c>
      <c r="N653" s="62">
        <f t="shared" si="15"/>
        <v>4</v>
      </c>
      <c r="O653" s="63">
        <f>IF($L$16-L653&lt;=0,$L$16-Table3[[#This Row],[Container finish time from URC (6" default)]]+52,$L$16-L653)</f>
        <v>8</v>
      </c>
      <c r="P653" s="71"/>
      <c r="Q653" s="71"/>
      <c r="R653" s="72"/>
      <c r="S653" s="77">
        <f>IF($L$16-M653&lt;=0,$L$16-Table3[DIRECT STICK or "All In" timing            with Callus or Basewell                   (6" default)]+52,$L$16-M653)</f>
        <v>7</v>
      </c>
    </row>
    <row r="654" spans="1:19" ht="19" customHeight="1" x14ac:dyDescent="0.3">
      <c r="A654" s="120"/>
      <c r="B654" s="110">
        <f>A654*Table3[[#This Row],[PPP]]</f>
        <v>0</v>
      </c>
      <c r="C654" s="47"/>
      <c r="D654" s="44">
        <v>60509</v>
      </c>
      <c r="E654" s="40" t="s">
        <v>128</v>
      </c>
      <c r="F654" s="40" t="s">
        <v>222</v>
      </c>
      <c r="G654" s="40" t="s">
        <v>867</v>
      </c>
      <c r="H654" s="28">
        <v>4</v>
      </c>
      <c r="I654" s="28" t="s">
        <v>25</v>
      </c>
      <c r="J654" s="27" t="s">
        <v>1124</v>
      </c>
      <c r="K654" s="28">
        <v>1</v>
      </c>
      <c r="L654" s="28">
        <v>12</v>
      </c>
      <c r="M654" s="28">
        <v>13</v>
      </c>
      <c r="N654" s="62">
        <f t="shared" si="15"/>
        <v>4</v>
      </c>
      <c r="O654" s="63">
        <f>IF($L$16-L654&lt;=0,$L$16-Table3[[#This Row],[Container finish time from URC (6" default)]]+52,$L$16-L654)</f>
        <v>8</v>
      </c>
      <c r="P654" s="71"/>
      <c r="Q654" s="71"/>
      <c r="R654" s="72"/>
      <c r="S654" s="77">
        <f>IF($L$16-M654&lt;=0,$L$16-Table3[DIRECT STICK or "All In" timing            with Callus or Basewell                   (6" default)]+52,$L$16-M654)</f>
        <v>7</v>
      </c>
    </row>
    <row r="655" spans="1:19" ht="19" customHeight="1" x14ac:dyDescent="0.3">
      <c r="A655" s="120"/>
      <c r="B655" s="110">
        <f>A655*Table3[[#This Row],[PPP]]</f>
        <v>0</v>
      </c>
      <c r="C655" s="47"/>
      <c r="D655" s="44">
        <v>60417</v>
      </c>
      <c r="E655" s="40" t="s">
        <v>128</v>
      </c>
      <c r="F655" s="40" t="s">
        <v>222</v>
      </c>
      <c r="G655" s="40" t="s">
        <v>868</v>
      </c>
      <c r="H655" s="28">
        <v>4</v>
      </c>
      <c r="I655" s="27" t="s">
        <v>25</v>
      </c>
      <c r="J655" s="27" t="s">
        <v>1124</v>
      </c>
      <c r="K655" s="28">
        <v>1</v>
      </c>
      <c r="L655" s="28">
        <v>12</v>
      </c>
      <c r="M655" s="28">
        <v>13</v>
      </c>
      <c r="N655" s="62">
        <f t="shared" si="15"/>
        <v>4</v>
      </c>
      <c r="O655" s="63">
        <f>IF($L$16-L655&lt;=0,$L$16-Table3[[#This Row],[Container finish time from URC (6" default)]]+52,$L$16-L655)</f>
        <v>8</v>
      </c>
      <c r="P655" s="71"/>
      <c r="Q655" s="71"/>
      <c r="R655" s="72"/>
      <c r="S655" s="77">
        <f>IF($L$16-M655&lt;=0,$L$16-Table3[DIRECT STICK or "All In" timing            with Callus or Basewell                   (6" default)]+52,$L$16-M655)</f>
        <v>7</v>
      </c>
    </row>
    <row r="656" spans="1:19" ht="19" customHeight="1" x14ac:dyDescent="0.3">
      <c r="A656" s="120"/>
      <c r="B656" s="110">
        <f>A656*Table3[[#This Row],[PPP]]</f>
        <v>0</v>
      </c>
      <c r="C656" s="47"/>
      <c r="D656" s="44">
        <v>60133</v>
      </c>
      <c r="E656" s="40" t="s">
        <v>128</v>
      </c>
      <c r="F656" s="40" t="s">
        <v>222</v>
      </c>
      <c r="G656" s="40" t="s">
        <v>869</v>
      </c>
      <c r="H656" s="28">
        <v>4</v>
      </c>
      <c r="I656" s="28" t="s">
        <v>25</v>
      </c>
      <c r="J656" s="27" t="s">
        <v>1124</v>
      </c>
      <c r="K656" s="28">
        <v>1</v>
      </c>
      <c r="L656" s="28">
        <v>12</v>
      </c>
      <c r="M656" s="28">
        <v>13</v>
      </c>
      <c r="N656" s="62">
        <f t="shared" si="15"/>
        <v>4</v>
      </c>
      <c r="O656" s="63">
        <f>IF($L$16-L656&lt;=0,$L$16-Table3[[#This Row],[Container finish time from URC (6" default)]]+52,$L$16-L656)</f>
        <v>8</v>
      </c>
      <c r="P656" s="71"/>
      <c r="Q656" s="71"/>
      <c r="R656" s="72"/>
      <c r="S656" s="77">
        <f>IF($L$16-M656&lt;=0,$L$16-Table3[DIRECT STICK or "All In" timing            with Callus or Basewell                   (6" default)]+52,$L$16-M656)</f>
        <v>7</v>
      </c>
    </row>
    <row r="657" spans="1:19" ht="19" customHeight="1" x14ac:dyDescent="0.3">
      <c r="A657" s="120"/>
      <c r="B657" s="110">
        <f>A657*Table3[[#This Row],[PPP]]</f>
        <v>0</v>
      </c>
      <c r="C657" s="47"/>
      <c r="D657" s="44">
        <v>60105</v>
      </c>
      <c r="E657" s="40" t="s">
        <v>128</v>
      </c>
      <c r="F657" s="40" t="s">
        <v>222</v>
      </c>
      <c r="G657" s="40" t="s">
        <v>870</v>
      </c>
      <c r="H657" s="28">
        <v>4</v>
      </c>
      <c r="I657" s="27" t="s">
        <v>25</v>
      </c>
      <c r="J657" s="27" t="s">
        <v>1124</v>
      </c>
      <c r="K657" s="28">
        <v>1</v>
      </c>
      <c r="L657" s="28">
        <v>12</v>
      </c>
      <c r="M657" s="28">
        <v>13</v>
      </c>
      <c r="N657" s="62">
        <f t="shared" si="15"/>
        <v>4</v>
      </c>
      <c r="O657" s="63">
        <f>IF($L$16-L657&lt;=0,$L$16-Table3[[#This Row],[Container finish time from URC (6" default)]]+52,$L$16-L657)</f>
        <v>8</v>
      </c>
      <c r="P657" s="71"/>
      <c r="Q657" s="71"/>
      <c r="R657" s="72"/>
      <c r="S657" s="77">
        <f>IF($L$16-M657&lt;=0,$L$16-Table3[DIRECT STICK or "All In" timing            with Callus or Basewell                   (6" default)]+52,$L$16-M657)</f>
        <v>7</v>
      </c>
    </row>
    <row r="658" spans="1:19" ht="19" customHeight="1" x14ac:dyDescent="0.3">
      <c r="A658" s="120"/>
      <c r="B658" s="110">
        <f>A658*Table3[[#This Row],[PPP]]</f>
        <v>0</v>
      </c>
      <c r="C658" s="47"/>
      <c r="D658" s="44">
        <v>60536</v>
      </c>
      <c r="E658" s="40" t="s">
        <v>128</v>
      </c>
      <c r="F658" s="40" t="s">
        <v>223</v>
      </c>
      <c r="G658" s="40" t="s">
        <v>871</v>
      </c>
      <c r="H658" s="28">
        <v>4</v>
      </c>
      <c r="I658" s="28" t="s">
        <v>25</v>
      </c>
      <c r="J658" s="27" t="s">
        <v>1124</v>
      </c>
      <c r="K658" s="28">
        <v>1</v>
      </c>
      <c r="L658" s="28">
        <v>12</v>
      </c>
      <c r="M658" s="28">
        <v>13</v>
      </c>
      <c r="N658" s="62">
        <f t="shared" si="15"/>
        <v>4</v>
      </c>
      <c r="O658" s="63">
        <f>IF($L$16-L658&lt;=0,$L$16-Table3[[#This Row],[Container finish time from URC (6" default)]]+52,$L$16-L658)</f>
        <v>8</v>
      </c>
      <c r="P658" s="71"/>
      <c r="Q658" s="71"/>
      <c r="R658" s="72"/>
      <c r="S658" s="77">
        <f>IF($L$16-M658&lt;=0,$L$16-Table3[DIRECT STICK or "All In" timing            with Callus or Basewell                   (6" default)]+52,$L$16-M658)</f>
        <v>7</v>
      </c>
    </row>
    <row r="659" spans="1:19" ht="19" customHeight="1" x14ac:dyDescent="0.3">
      <c r="A659" s="120"/>
      <c r="B659" s="110">
        <f>A659*Table3[[#This Row],[PPP]]</f>
        <v>0</v>
      </c>
      <c r="C659" s="47"/>
      <c r="D659" s="44">
        <v>60219</v>
      </c>
      <c r="E659" s="40" t="s">
        <v>128</v>
      </c>
      <c r="F659" s="40" t="s">
        <v>223</v>
      </c>
      <c r="G659" s="40" t="s">
        <v>872</v>
      </c>
      <c r="H659" s="28">
        <v>4</v>
      </c>
      <c r="I659" s="27" t="s">
        <v>25</v>
      </c>
      <c r="J659" s="27" t="s">
        <v>1124</v>
      </c>
      <c r="K659" s="28">
        <v>1</v>
      </c>
      <c r="L659" s="28">
        <v>12</v>
      </c>
      <c r="M659" s="28">
        <v>13</v>
      </c>
      <c r="N659" s="62">
        <f t="shared" si="15"/>
        <v>4</v>
      </c>
      <c r="O659" s="63">
        <f>IF($L$16-L659&lt;=0,$L$16-Table3[[#This Row],[Container finish time from URC (6" default)]]+52,$L$16-L659)</f>
        <v>8</v>
      </c>
      <c r="P659" s="71"/>
      <c r="Q659" s="71"/>
      <c r="R659" s="72"/>
      <c r="S659" s="77">
        <f>IF($L$16-M659&lt;=0,$L$16-Table3[DIRECT STICK or "All In" timing            with Callus or Basewell                   (6" default)]+52,$L$16-M659)</f>
        <v>7</v>
      </c>
    </row>
    <row r="660" spans="1:19" ht="19" customHeight="1" x14ac:dyDescent="0.3">
      <c r="A660" s="120"/>
      <c r="B660" s="110">
        <f>A660*Table3[[#This Row],[PPP]]</f>
        <v>0</v>
      </c>
      <c r="C660" s="47"/>
      <c r="D660" s="44">
        <v>60170</v>
      </c>
      <c r="E660" s="40" t="s">
        <v>128</v>
      </c>
      <c r="F660" s="40" t="s">
        <v>223</v>
      </c>
      <c r="G660" s="40" t="s">
        <v>873</v>
      </c>
      <c r="H660" s="28">
        <v>4</v>
      </c>
      <c r="I660" s="28" t="s">
        <v>25</v>
      </c>
      <c r="J660" s="27" t="s">
        <v>1124</v>
      </c>
      <c r="K660" s="28">
        <v>1</v>
      </c>
      <c r="L660" s="28">
        <v>12</v>
      </c>
      <c r="M660" s="28">
        <v>13</v>
      </c>
      <c r="N660" s="62">
        <f t="shared" si="15"/>
        <v>4</v>
      </c>
      <c r="O660" s="63">
        <f>IF($L$16-L660&lt;=0,$L$16-Table3[[#This Row],[Container finish time from URC (6" default)]]+52,$L$16-L660)</f>
        <v>8</v>
      </c>
      <c r="P660" s="71"/>
      <c r="Q660" s="71"/>
      <c r="R660" s="72"/>
      <c r="S660" s="77">
        <f>IF($L$16-M660&lt;=0,$L$16-Table3[DIRECT STICK or "All In" timing            with Callus or Basewell                   (6" default)]+52,$L$16-M660)</f>
        <v>7</v>
      </c>
    </row>
    <row r="661" spans="1:19" ht="19" customHeight="1" x14ac:dyDescent="0.3">
      <c r="A661" s="120"/>
      <c r="B661" s="110">
        <f>A661*Table3[[#This Row],[PPP]]</f>
        <v>0</v>
      </c>
      <c r="C661" s="47"/>
      <c r="D661" s="44">
        <v>60530</v>
      </c>
      <c r="E661" s="40" t="s">
        <v>128</v>
      </c>
      <c r="F661" s="40" t="s">
        <v>223</v>
      </c>
      <c r="G661" s="40" t="s">
        <v>874</v>
      </c>
      <c r="H661" s="28">
        <v>4</v>
      </c>
      <c r="I661" s="27" t="s">
        <v>25</v>
      </c>
      <c r="J661" s="27" t="s">
        <v>1124</v>
      </c>
      <c r="K661" s="28">
        <v>1</v>
      </c>
      <c r="L661" s="28">
        <v>12</v>
      </c>
      <c r="M661" s="28">
        <v>13</v>
      </c>
      <c r="N661" s="62">
        <f t="shared" si="15"/>
        <v>4</v>
      </c>
      <c r="O661" s="63">
        <f>IF($L$16-L661&lt;=0,$L$16-Table3[[#This Row],[Container finish time from URC (6" default)]]+52,$L$16-L661)</f>
        <v>8</v>
      </c>
      <c r="P661" s="71"/>
      <c r="Q661" s="71"/>
      <c r="R661" s="72"/>
      <c r="S661" s="77">
        <f>IF($L$16-M661&lt;=0,$L$16-Table3[DIRECT STICK or "All In" timing            with Callus or Basewell                   (6" default)]+52,$L$16-M661)</f>
        <v>7</v>
      </c>
    </row>
    <row r="662" spans="1:19" ht="19" customHeight="1" x14ac:dyDescent="0.3">
      <c r="A662" s="120"/>
      <c r="B662" s="110">
        <f>A662*Table3[[#This Row],[PPP]]</f>
        <v>0</v>
      </c>
      <c r="C662" s="47"/>
      <c r="D662" s="44">
        <v>60639</v>
      </c>
      <c r="E662" s="40" t="s">
        <v>128</v>
      </c>
      <c r="F662" s="40" t="s">
        <v>223</v>
      </c>
      <c r="G662" s="40" t="s">
        <v>875</v>
      </c>
      <c r="H662" s="28">
        <v>4</v>
      </c>
      <c r="I662" s="28" t="s">
        <v>25</v>
      </c>
      <c r="J662" s="27" t="s">
        <v>1124</v>
      </c>
      <c r="K662" s="28">
        <v>1</v>
      </c>
      <c r="L662" s="28">
        <v>12</v>
      </c>
      <c r="M662" s="28">
        <v>13</v>
      </c>
      <c r="N662" s="62">
        <f t="shared" si="15"/>
        <v>4</v>
      </c>
      <c r="O662" s="63">
        <f>IF($L$16-L662&lt;=0,$L$16-Table3[[#This Row],[Container finish time from URC (6" default)]]+52,$L$16-L662)</f>
        <v>8</v>
      </c>
      <c r="P662" s="71"/>
      <c r="Q662" s="71"/>
      <c r="R662" s="72"/>
      <c r="S662" s="77">
        <f>IF($L$16-M662&lt;=0,$L$16-Table3[DIRECT STICK or "All In" timing            with Callus or Basewell                   (6" default)]+52,$L$16-M662)</f>
        <v>7</v>
      </c>
    </row>
    <row r="663" spans="1:19" ht="19" customHeight="1" x14ac:dyDescent="0.3">
      <c r="A663" s="120"/>
      <c r="B663" s="110">
        <f>A663*Table3[[#This Row],[PPP]]</f>
        <v>0</v>
      </c>
      <c r="C663" s="47"/>
      <c r="D663" s="44">
        <v>60277</v>
      </c>
      <c r="E663" s="40" t="s">
        <v>128</v>
      </c>
      <c r="F663" s="40" t="s">
        <v>223</v>
      </c>
      <c r="G663" s="40" t="s">
        <v>876</v>
      </c>
      <c r="H663" s="28">
        <v>4</v>
      </c>
      <c r="I663" s="27" t="s">
        <v>25</v>
      </c>
      <c r="J663" s="27" t="s">
        <v>1124</v>
      </c>
      <c r="K663" s="28">
        <v>1</v>
      </c>
      <c r="L663" s="28">
        <v>12</v>
      </c>
      <c r="M663" s="28">
        <v>13</v>
      </c>
      <c r="N663" s="62">
        <f t="shared" si="15"/>
        <v>4</v>
      </c>
      <c r="O663" s="63">
        <f>IF($L$16-L663&lt;=0,$L$16-Table3[[#This Row],[Container finish time from URC (6" default)]]+52,$L$16-L663)</f>
        <v>8</v>
      </c>
      <c r="P663" s="71"/>
      <c r="Q663" s="71"/>
      <c r="R663" s="72"/>
      <c r="S663" s="77">
        <f>IF($L$16-M663&lt;=0,$L$16-Table3[DIRECT STICK or "All In" timing            with Callus or Basewell                   (6" default)]+52,$L$16-M663)</f>
        <v>7</v>
      </c>
    </row>
    <row r="664" spans="1:19" ht="19" customHeight="1" x14ac:dyDescent="0.3">
      <c r="A664" s="120"/>
      <c r="B664" s="110">
        <f>A664*Table3[[#This Row],[PPP]]</f>
        <v>0</v>
      </c>
      <c r="C664" s="47"/>
      <c r="D664" s="44">
        <v>21832</v>
      </c>
      <c r="E664" s="40" t="s">
        <v>115</v>
      </c>
      <c r="F664" s="40" t="s">
        <v>132</v>
      </c>
      <c r="G664" s="40" t="s">
        <v>641</v>
      </c>
      <c r="H664" s="28">
        <v>4</v>
      </c>
      <c r="I664" s="28" t="s">
        <v>24</v>
      </c>
      <c r="J664" s="27" t="s">
        <v>1124</v>
      </c>
      <c r="K664" s="28">
        <v>1</v>
      </c>
      <c r="L664" s="28">
        <v>8</v>
      </c>
      <c r="M664" s="27" t="s">
        <v>1115</v>
      </c>
      <c r="N664" s="62">
        <f t="shared" si="15"/>
        <v>8</v>
      </c>
      <c r="O664" s="63">
        <f>IF($L$16-L664&lt;=0,$L$16-Table3[[#This Row],[Container finish time from URC (6" default)]]+52,$L$16-L664)</f>
        <v>12</v>
      </c>
      <c r="P664" s="71"/>
      <c r="Q664" s="71"/>
      <c r="R664" s="72"/>
      <c r="S664" s="66" t="s">
        <v>1115</v>
      </c>
    </row>
    <row r="665" spans="1:19" ht="19" customHeight="1" x14ac:dyDescent="0.3">
      <c r="A665" s="120"/>
      <c r="B665" s="110">
        <f>A665*Table3[[#This Row],[PPP]]</f>
        <v>0</v>
      </c>
      <c r="C665" s="47"/>
      <c r="D665" s="44">
        <v>21833</v>
      </c>
      <c r="E665" s="40" t="s">
        <v>115</v>
      </c>
      <c r="F665" s="40" t="s">
        <v>132</v>
      </c>
      <c r="G665" s="40" t="s">
        <v>642</v>
      </c>
      <c r="H665" s="28">
        <v>4</v>
      </c>
      <c r="I665" s="28" t="s">
        <v>24</v>
      </c>
      <c r="J665" s="27" t="s">
        <v>1124</v>
      </c>
      <c r="K665" s="28">
        <v>1</v>
      </c>
      <c r="L665" s="28">
        <v>8</v>
      </c>
      <c r="M665" s="27" t="s">
        <v>1115</v>
      </c>
      <c r="N665" s="62">
        <f t="shared" si="15"/>
        <v>8</v>
      </c>
      <c r="O665" s="63">
        <f>IF($L$16-L665&lt;=0,$L$16-Table3[[#This Row],[Container finish time from URC (6" default)]]+52,$L$16-L665)</f>
        <v>12</v>
      </c>
      <c r="P665" s="71"/>
      <c r="Q665" s="71"/>
      <c r="R665" s="72"/>
      <c r="S665" s="66" t="s">
        <v>1115</v>
      </c>
    </row>
    <row r="666" spans="1:19" ht="19" customHeight="1" x14ac:dyDescent="0.3">
      <c r="A666" s="120"/>
      <c r="B666" s="110">
        <f>A666*Table3[[#This Row],[PPP]]</f>
        <v>0</v>
      </c>
      <c r="C666" s="47"/>
      <c r="D666" s="44">
        <v>20589</v>
      </c>
      <c r="E666" s="40" t="s">
        <v>115</v>
      </c>
      <c r="F666" s="40" t="s">
        <v>195</v>
      </c>
      <c r="G666" s="40" t="s">
        <v>643</v>
      </c>
      <c r="H666" s="28">
        <v>4</v>
      </c>
      <c r="I666" s="28" t="s">
        <v>24</v>
      </c>
      <c r="J666" s="27" t="s">
        <v>1124</v>
      </c>
      <c r="K666" s="28">
        <v>1</v>
      </c>
      <c r="L666" s="28">
        <v>8</v>
      </c>
      <c r="M666" s="28">
        <v>10</v>
      </c>
      <c r="N666" s="62">
        <f t="shared" si="15"/>
        <v>8</v>
      </c>
      <c r="O666" s="63">
        <f>IF($L$16-L666&lt;=0,$L$16-Table3[[#This Row],[Container finish time from URC (6" default)]]+52,$L$16-L666)</f>
        <v>12</v>
      </c>
      <c r="P666" s="71"/>
      <c r="Q666" s="71"/>
      <c r="R666" s="72"/>
      <c r="S666" s="77">
        <f>IF($L$16-M666&lt;=0,$L$16-Table3[DIRECT STICK or "All In" timing            with Callus or Basewell                   (6" default)]+52,$L$16-M666)</f>
        <v>10</v>
      </c>
    </row>
    <row r="667" spans="1:19" ht="19" customHeight="1" x14ac:dyDescent="0.3">
      <c r="A667" s="120"/>
      <c r="B667" s="110">
        <f>A667*Table3[[#This Row],[PPP]]</f>
        <v>0</v>
      </c>
      <c r="C667" s="47"/>
      <c r="D667" s="44">
        <v>20873</v>
      </c>
      <c r="E667" s="40" t="s">
        <v>115</v>
      </c>
      <c r="F667" s="40" t="s">
        <v>195</v>
      </c>
      <c r="G667" s="40" t="s">
        <v>19</v>
      </c>
      <c r="H667" s="28">
        <v>4</v>
      </c>
      <c r="I667" s="28" t="s">
        <v>24</v>
      </c>
      <c r="J667" s="27" t="s">
        <v>1124</v>
      </c>
      <c r="K667" s="28">
        <v>1</v>
      </c>
      <c r="L667" s="28">
        <v>8</v>
      </c>
      <c r="M667" s="28">
        <v>10</v>
      </c>
      <c r="N667" s="62">
        <f t="shared" si="15"/>
        <v>8</v>
      </c>
      <c r="O667" s="63">
        <f>IF($L$16-L667&lt;=0,$L$16-Table3[[#This Row],[Container finish time from URC (6" default)]]+52,$L$16-L667)</f>
        <v>12</v>
      </c>
      <c r="P667" s="71"/>
      <c r="Q667" s="71"/>
      <c r="R667" s="72"/>
      <c r="S667" s="77">
        <f>IF($L$16-M667&lt;=0,$L$16-Table3[DIRECT STICK or "All In" timing            with Callus or Basewell                   (6" default)]+52,$L$16-M667)</f>
        <v>10</v>
      </c>
    </row>
    <row r="668" spans="1:19" ht="19" customHeight="1" x14ac:dyDescent="0.3">
      <c r="A668" s="120"/>
      <c r="B668" s="110">
        <f>A668*Table3[[#This Row],[PPP]]</f>
        <v>0</v>
      </c>
      <c r="C668" s="47"/>
      <c r="D668" s="44">
        <v>21560</v>
      </c>
      <c r="E668" s="40" t="s">
        <v>115</v>
      </c>
      <c r="F668" s="40" t="s">
        <v>195</v>
      </c>
      <c r="G668" s="40" t="s">
        <v>644</v>
      </c>
      <c r="H668" s="28">
        <v>4</v>
      </c>
      <c r="I668" s="28" t="s">
        <v>24</v>
      </c>
      <c r="J668" s="27" t="s">
        <v>1124</v>
      </c>
      <c r="K668" s="28">
        <v>1</v>
      </c>
      <c r="L668" s="28">
        <v>8</v>
      </c>
      <c r="M668" s="28">
        <v>10</v>
      </c>
      <c r="N668" s="62">
        <f t="shared" si="15"/>
        <v>8</v>
      </c>
      <c r="O668" s="63">
        <f>IF($L$16-L668&lt;=0,$L$16-Table3[[#This Row],[Container finish time from URC (6" default)]]+52,$L$16-L668)</f>
        <v>12</v>
      </c>
      <c r="P668" s="71"/>
      <c r="Q668" s="71"/>
      <c r="R668" s="72"/>
      <c r="S668" s="77">
        <f>IF($L$16-M668&lt;=0,$L$16-Table3[DIRECT STICK or "All In" timing            with Callus or Basewell                   (6" default)]+52,$L$16-M668)</f>
        <v>10</v>
      </c>
    </row>
    <row r="669" spans="1:19" ht="19" customHeight="1" x14ac:dyDescent="0.3">
      <c r="A669" s="120"/>
      <c r="B669" s="110">
        <f>A669*Table3[[#This Row],[PPP]]</f>
        <v>0</v>
      </c>
      <c r="C669" s="47"/>
      <c r="D669" s="44">
        <v>20881</v>
      </c>
      <c r="E669" s="40" t="s">
        <v>115</v>
      </c>
      <c r="F669" s="40" t="s">
        <v>195</v>
      </c>
      <c r="G669" s="40" t="s">
        <v>18</v>
      </c>
      <c r="H669" s="28">
        <v>4</v>
      </c>
      <c r="I669" s="28" t="s">
        <v>24</v>
      </c>
      <c r="J669" s="27" t="s">
        <v>1124</v>
      </c>
      <c r="K669" s="28">
        <v>1</v>
      </c>
      <c r="L669" s="28">
        <v>8</v>
      </c>
      <c r="M669" s="28">
        <v>10</v>
      </c>
      <c r="N669" s="62">
        <f t="shared" si="15"/>
        <v>8</v>
      </c>
      <c r="O669" s="63">
        <f>IF($L$16-L669&lt;=0,$L$16-Table3[[#This Row],[Container finish time from URC (6" default)]]+52,$L$16-L669)</f>
        <v>12</v>
      </c>
      <c r="P669" s="71"/>
      <c r="Q669" s="71"/>
      <c r="R669" s="72"/>
      <c r="S669" s="77">
        <f>IF($L$16-M669&lt;=0,$L$16-Table3[DIRECT STICK or "All In" timing            with Callus or Basewell                   (6" default)]+52,$L$16-M669)</f>
        <v>10</v>
      </c>
    </row>
    <row r="670" spans="1:19" ht="19" customHeight="1" x14ac:dyDescent="0.3">
      <c r="A670" s="120"/>
      <c r="B670" s="110">
        <f>A670*Table3[[#This Row],[PPP]]</f>
        <v>0</v>
      </c>
      <c r="C670" s="47"/>
      <c r="D670" s="44">
        <v>20878</v>
      </c>
      <c r="E670" s="40" t="s">
        <v>115</v>
      </c>
      <c r="F670" s="40" t="s">
        <v>195</v>
      </c>
      <c r="G670" s="40" t="s">
        <v>645</v>
      </c>
      <c r="H670" s="28">
        <v>4</v>
      </c>
      <c r="I670" s="28" t="s">
        <v>24</v>
      </c>
      <c r="J670" s="27" t="s">
        <v>1124</v>
      </c>
      <c r="K670" s="28">
        <v>1</v>
      </c>
      <c r="L670" s="28">
        <v>8</v>
      </c>
      <c r="M670" s="28">
        <v>10</v>
      </c>
      <c r="N670" s="62">
        <f t="shared" si="15"/>
        <v>8</v>
      </c>
      <c r="O670" s="63">
        <f>IF($L$16-L670&lt;=0,$L$16-Table3[[#This Row],[Container finish time from URC (6" default)]]+52,$L$16-L670)</f>
        <v>12</v>
      </c>
      <c r="P670" s="71"/>
      <c r="Q670" s="71"/>
      <c r="R670" s="72"/>
      <c r="S670" s="77">
        <f>IF($L$16-M670&lt;=0,$L$16-Table3[DIRECT STICK or "All In" timing            with Callus or Basewell                   (6" default)]+52,$L$16-M670)</f>
        <v>10</v>
      </c>
    </row>
    <row r="671" spans="1:19" ht="19" customHeight="1" x14ac:dyDescent="0.3">
      <c r="A671" s="120"/>
      <c r="B671" s="110">
        <f>A671*Table3[[#This Row],[PPP]]</f>
        <v>0</v>
      </c>
      <c r="C671" s="47"/>
      <c r="D671" s="44">
        <v>20882</v>
      </c>
      <c r="E671" s="40" t="s">
        <v>115</v>
      </c>
      <c r="F671" s="40" t="s">
        <v>195</v>
      </c>
      <c r="G671" s="40" t="s">
        <v>20</v>
      </c>
      <c r="H671" s="28">
        <v>4</v>
      </c>
      <c r="I671" s="28" t="s">
        <v>24</v>
      </c>
      <c r="J671" s="27" t="s">
        <v>1124</v>
      </c>
      <c r="K671" s="28">
        <v>1</v>
      </c>
      <c r="L671" s="28">
        <v>8</v>
      </c>
      <c r="M671" s="28">
        <v>10</v>
      </c>
      <c r="N671" s="62">
        <f t="shared" si="15"/>
        <v>8</v>
      </c>
      <c r="O671" s="63">
        <f>IF($L$16-L671&lt;=0,$L$16-Table3[[#This Row],[Container finish time from URC (6" default)]]+52,$L$16-L671)</f>
        <v>12</v>
      </c>
      <c r="P671" s="71"/>
      <c r="Q671" s="71"/>
      <c r="R671" s="72"/>
      <c r="S671" s="77">
        <f>IF($L$16-M671&lt;=0,$L$16-Table3[DIRECT STICK or "All In" timing            with Callus or Basewell                   (6" default)]+52,$L$16-M671)</f>
        <v>10</v>
      </c>
    </row>
    <row r="672" spans="1:19" ht="19" customHeight="1" x14ac:dyDescent="0.3">
      <c r="A672" s="120"/>
      <c r="B672" s="110">
        <f>A672*Table3[[#This Row],[PPP]]</f>
        <v>0</v>
      </c>
      <c r="C672" s="47" t="s">
        <v>1020</v>
      </c>
      <c r="D672" s="44">
        <v>21287</v>
      </c>
      <c r="E672" s="40" t="s">
        <v>115</v>
      </c>
      <c r="F672" s="40" t="s">
        <v>195</v>
      </c>
      <c r="G672" s="40" t="s">
        <v>59</v>
      </c>
      <c r="H672" s="28">
        <v>4</v>
      </c>
      <c r="I672" s="28" t="s">
        <v>24</v>
      </c>
      <c r="J672" s="27" t="s">
        <v>1124</v>
      </c>
      <c r="K672" s="28">
        <v>1</v>
      </c>
      <c r="L672" s="28">
        <v>8</v>
      </c>
      <c r="M672" s="28">
        <v>10</v>
      </c>
      <c r="N672" s="62">
        <f t="shared" si="15"/>
        <v>8</v>
      </c>
      <c r="O672" s="63">
        <f>IF($L$16-L672&lt;=0,$L$16-Table3[[#This Row],[Container finish time from URC (6" default)]]+52,$L$16-L672)</f>
        <v>12</v>
      </c>
      <c r="P672" s="71"/>
      <c r="Q672" s="71"/>
      <c r="R672" s="72"/>
      <c r="S672" s="77">
        <f>IF($L$16-M672&lt;=0,$L$16-Table3[DIRECT STICK or "All In" timing            with Callus or Basewell                   (6" default)]+52,$L$16-M672)</f>
        <v>10</v>
      </c>
    </row>
    <row r="673" spans="1:19" ht="19" customHeight="1" x14ac:dyDescent="0.3">
      <c r="A673" s="120"/>
      <c r="B673" s="110">
        <f>A673*Table3[[#This Row],[PPP]]</f>
        <v>0</v>
      </c>
      <c r="C673" s="48" t="s">
        <v>1000</v>
      </c>
      <c r="D673" s="45">
        <v>21286</v>
      </c>
      <c r="E673" s="40" t="s">
        <v>115</v>
      </c>
      <c r="F673" s="40" t="s">
        <v>195</v>
      </c>
      <c r="G673" s="40" t="s">
        <v>1040</v>
      </c>
      <c r="H673" s="27">
        <v>4</v>
      </c>
      <c r="I673" s="27" t="s">
        <v>24</v>
      </c>
      <c r="J673" s="27" t="s">
        <v>1124</v>
      </c>
      <c r="K673" s="28">
        <v>1</v>
      </c>
      <c r="L673" s="27">
        <v>8</v>
      </c>
      <c r="M673" s="27">
        <v>10</v>
      </c>
      <c r="N673" s="67">
        <f t="shared" si="15"/>
        <v>8</v>
      </c>
      <c r="O673" s="68">
        <f>IF($L$16-L673&lt;=0,$L$16-Table3[[#This Row],[Container finish time from URC (6" default)]]+52,$L$16-L673)</f>
        <v>12</v>
      </c>
      <c r="P673" s="71"/>
      <c r="Q673" s="73"/>
      <c r="R673" s="74"/>
      <c r="S673" s="77">
        <f>IF($L$16-M673&lt;=0,$L$16-Table3[DIRECT STICK or "All In" timing            with Callus or Basewell                   (6" default)]+52,$L$16-M673)</f>
        <v>10</v>
      </c>
    </row>
    <row r="674" spans="1:19" ht="19" customHeight="1" x14ac:dyDescent="0.3">
      <c r="A674" s="120"/>
      <c r="B674" s="110">
        <f>A674*Table3[[#This Row],[PPP]]</f>
        <v>0</v>
      </c>
      <c r="C674" s="47"/>
      <c r="D674" s="44">
        <v>20336</v>
      </c>
      <c r="E674" s="40" t="s">
        <v>115</v>
      </c>
      <c r="F674" s="40" t="s">
        <v>195</v>
      </c>
      <c r="G674" s="40" t="s">
        <v>646</v>
      </c>
      <c r="H674" s="28">
        <v>4</v>
      </c>
      <c r="I674" s="28" t="s">
        <v>24</v>
      </c>
      <c r="J674" s="27" t="s">
        <v>1124</v>
      </c>
      <c r="K674" s="28">
        <v>1</v>
      </c>
      <c r="L674" s="28">
        <v>8</v>
      </c>
      <c r="M674" s="28">
        <v>10</v>
      </c>
      <c r="N674" s="62">
        <f t="shared" si="15"/>
        <v>8</v>
      </c>
      <c r="O674" s="63">
        <f>IF($L$16-L674&lt;=0,$L$16-Table3[[#This Row],[Container finish time from URC (6" default)]]+52,$L$16-L674)</f>
        <v>12</v>
      </c>
      <c r="P674" s="71"/>
      <c r="Q674" s="71"/>
      <c r="R674" s="72"/>
      <c r="S674" s="77">
        <f>IF($L$16-M674&lt;=0,$L$16-Table3[DIRECT STICK or "All In" timing            with Callus or Basewell                   (6" default)]+52,$L$16-M674)</f>
        <v>10</v>
      </c>
    </row>
    <row r="675" spans="1:19" ht="19" customHeight="1" x14ac:dyDescent="0.3">
      <c r="A675" s="120"/>
      <c r="B675" s="110">
        <f>A675*Table3[[#This Row],[PPP]]</f>
        <v>0</v>
      </c>
      <c r="C675" s="47"/>
      <c r="D675" s="44">
        <v>21178</v>
      </c>
      <c r="E675" s="40" t="s">
        <v>115</v>
      </c>
      <c r="F675" s="40" t="s">
        <v>195</v>
      </c>
      <c r="G675" s="40" t="s">
        <v>647</v>
      </c>
      <c r="H675" s="28">
        <v>4</v>
      </c>
      <c r="I675" s="28" t="s">
        <v>24</v>
      </c>
      <c r="J675" s="27" t="s">
        <v>1124</v>
      </c>
      <c r="K675" s="28">
        <v>1</v>
      </c>
      <c r="L675" s="28">
        <v>8</v>
      </c>
      <c r="M675" s="28">
        <v>10</v>
      </c>
      <c r="N675" s="62">
        <f t="shared" si="15"/>
        <v>8</v>
      </c>
      <c r="O675" s="63">
        <f>IF($L$16-L675&lt;=0,$L$16-Table3[[#This Row],[Container finish time from URC (6" default)]]+52,$L$16-L675)</f>
        <v>12</v>
      </c>
      <c r="P675" s="71"/>
      <c r="Q675" s="71"/>
      <c r="R675" s="72"/>
      <c r="S675" s="77">
        <f>IF($L$16-M675&lt;=0,$L$16-Table3[DIRECT STICK or "All In" timing            with Callus or Basewell                   (6" default)]+52,$L$16-M675)</f>
        <v>10</v>
      </c>
    </row>
    <row r="676" spans="1:19" ht="19" customHeight="1" x14ac:dyDescent="0.3">
      <c r="A676" s="120"/>
      <c r="B676" s="110">
        <f>A676*Table3[[#This Row],[PPP]]</f>
        <v>0</v>
      </c>
      <c r="C676" s="47"/>
      <c r="D676" s="44">
        <v>20408</v>
      </c>
      <c r="E676" s="40" t="s">
        <v>115</v>
      </c>
      <c r="F676" s="40" t="s">
        <v>195</v>
      </c>
      <c r="G676" s="40" t="s">
        <v>648</v>
      </c>
      <c r="H676" s="28">
        <v>4</v>
      </c>
      <c r="I676" s="28" t="s">
        <v>24</v>
      </c>
      <c r="J676" s="27" t="s">
        <v>1124</v>
      </c>
      <c r="K676" s="28">
        <v>1</v>
      </c>
      <c r="L676" s="28">
        <v>8</v>
      </c>
      <c r="M676" s="28">
        <v>10</v>
      </c>
      <c r="N676" s="62">
        <f t="shared" si="15"/>
        <v>8</v>
      </c>
      <c r="O676" s="63">
        <f>IF($L$16-L676&lt;=0,$L$16-Table3[[#This Row],[Container finish time from URC (6" default)]]+52,$L$16-L676)</f>
        <v>12</v>
      </c>
      <c r="P676" s="71"/>
      <c r="Q676" s="71"/>
      <c r="R676" s="72"/>
      <c r="S676" s="77">
        <f>IF($L$16-M676&lt;=0,$L$16-Table3[DIRECT STICK or "All In" timing            with Callus or Basewell                   (6" default)]+52,$L$16-M676)</f>
        <v>10</v>
      </c>
    </row>
    <row r="677" spans="1:19" ht="19" customHeight="1" x14ac:dyDescent="0.3">
      <c r="A677" s="120"/>
      <c r="B677" s="110">
        <f>A677*Table3[[#This Row],[PPP]]</f>
        <v>0</v>
      </c>
      <c r="C677" s="47"/>
      <c r="D677" s="44">
        <v>21179</v>
      </c>
      <c r="E677" s="40" t="s">
        <v>115</v>
      </c>
      <c r="F677" s="40" t="s">
        <v>195</v>
      </c>
      <c r="G677" s="40" t="s">
        <v>649</v>
      </c>
      <c r="H677" s="28">
        <v>4</v>
      </c>
      <c r="I677" s="28" t="s">
        <v>24</v>
      </c>
      <c r="J677" s="27" t="s">
        <v>1124</v>
      </c>
      <c r="K677" s="28">
        <v>1</v>
      </c>
      <c r="L677" s="28">
        <v>8</v>
      </c>
      <c r="M677" s="28">
        <v>10</v>
      </c>
      <c r="N677" s="62">
        <f t="shared" si="15"/>
        <v>8</v>
      </c>
      <c r="O677" s="63">
        <f>IF($L$16-L677&lt;=0,$L$16-Table3[[#This Row],[Container finish time from URC (6" default)]]+52,$L$16-L677)</f>
        <v>12</v>
      </c>
      <c r="P677" s="71"/>
      <c r="Q677" s="71"/>
      <c r="R677" s="72"/>
      <c r="S677" s="77">
        <f>IF($L$16-M677&lt;=0,$L$16-Table3[DIRECT STICK or "All In" timing            with Callus or Basewell                   (6" default)]+52,$L$16-M677)</f>
        <v>10</v>
      </c>
    </row>
    <row r="678" spans="1:19" ht="19" customHeight="1" x14ac:dyDescent="0.3">
      <c r="A678" s="120"/>
      <c r="B678" s="110">
        <f>A678*Table3[[#This Row],[PPP]]</f>
        <v>0</v>
      </c>
      <c r="C678" s="47"/>
      <c r="D678" s="44">
        <v>20396</v>
      </c>
      <c r="E678" s="40" t="s">
        <v>115</v>
      </c>
      <c r="F678" s="40" t="s">
        <v>195</v>
      </c>
      <c r="G678" s="40" t="s">
        <v>53</v>
      </c>
      <c r="H678" s="28">
        <v>4</v>
      </c>
      <c r="I678" s="28" t="s">
        <v>24</v>
      </c>
      <c r="J678" s="27" t="s">
        <v>1124</v>
      </c>
      <c r="K678" s="28">
        <v>1</v>
      </c>
      <c r="L678" s="28">
        <v>8</v>
      </c>
      <c r="M678" s="28">
        <v>10</v>
      </c>
      <c r="N678" s="62">
        <f t="shared" si="15"/>
        <v>8</v>
      </c>
      <c r="O678" s="63">
        <f>IF($L$16-L678&lt;=0,$L$16-Table3[[#This Row],[Container finish time from URC (6" default)]]+52,$L$16-L678)</f>
        <v>12</v>
      </c>
      <c r="P678" s="71"/>
      <c r="Q678" s="71"/>
      <c r="R678" s="72"/>
      <c r="S678" s="77">
        <f>IF($L$16-M678&lt;=0,$L$16-Table3[DIRECT STICK or "All In" timing            with Callus or Basewell                   (6" default)]+52,$L$16-M678)</f>
        <v>10</v>
      </c>
    </row>
    <row r="679" spans="1:19" ht="19" customHeight="1" x14ac:dyDescent="0.3">
      <c r="A679" s="120"/>
      <c r="B679" s="110">
        <f>A679*Table3[[#This Row],[PPP]]</f>
        <v>0</v>
      </c>
      <c r="C679" s="47"/>
      <c r="D679" s="44">
        <v>21974</v>
      </c>
      <c r="E679" s="40" t="s">
        <v>115</v>
      </c>
      <c r="F679" s="40" t="s">
        <v>196</v>
      </c>
      <c r="G679" s="40" t="s">
        <v>650</v>
      </c>
      <c r="H679" s="28">
        <v>4</v>
      </c>
      <c r="I679" s="28" t="s">
        <v>24</v>
      </c>
      <c r="J679" s="27" t="s">
        <v>1124</v>
      </c>
      <c r="K679" s="28">
        <v>1</v>
      </c>
      <c r="L679" s="28">
        <v>8</v>
      </c>
      <c r="M679" s="28">
        <v>10</v>
      </c>
      <c r="N679" s="62">
        <f t="shared" si="15"/>
        <v>8</v>
      </c>
      <c r="O679" s="63">
        <f>IF($L$16-L679&lt;=0,$L$16-Table3[[#This Row],[Container finish time from URC (6" default)]]+52,$L$16-L679)</f>
        <v>12</v>
      </c>
      <c r="P679" s="71"/>
      <c r="Q679" s="71"/>
      <c r="R679" s="72"/>
      <c r="S679" s="77">
        <f>IF($L$16-M679&lt;=0,$L$16-Table3[DIRECT STICK or "All In" timing            with Callus or Basewell                   (6" default)]+52,$L$16-M679)</f>
        <v>10</v>
      </c>
    </row>
    <row r="680" spans="1:19" ht="19" customHeight="1" x14ac:dyDescent="0.3">
      <c r="A680" s="120"/>
      <c r="B680" s="110">
        <f>A680*Table3[[#This Row],[PPP]]</f>
        <v>0</v>
      </c>
      <c r="C680" s="47"/>
      <c r="D680" s="44">
        <v>21971</v>
      </c>
      <c r="E680" s="40" t="s">
        <v>115</v>
      </c>
      <c r="F680" s="40" t="s">
        <v>196</v>
      </c>
      <c r="G680" s="40" t="s">
        <v>651</v>
      </c>
      <c r="H680" s="28">
        <v>4</v>
      </c>
      <c r="I680" s="28" t="s">
        <v>24</v>
      </c>
      <c r="J680" s="27" t="s">
        <v>1124</v>
      </c>
      <c r="K680" s="28">
        <v>1</v>
      </c>
      <c r="L680" s="28">
        <v>8</v>
      </c>
      <c r="M680" s="28">
        <v>10</v>
      </c>
      <c r="N680" s="62">
        <f t="shared" si="15"/>
        <v>8</v>
      </c>
      <c r="O680" s="63">
        <f>IF($L$16-L680&lt;=0,$L$16-Table3[[#This Row],[Container finish time from URC (6" default)]]+52,$L$16-L680)</f>
        <v>12</v>
      </c>
      <c r="P680" s="71"/>
      <c r="Q680" s="71"/>
      <c r="R680" s="72"/>
      <c r="S680" s="77">
        <f>IF($L$16-M680&lt;=0,$L$16-Table3[DIRECT STICK or "All In" timing            with Callus or Basewell                   (6" default)]+52,$L$16-M680)</f>
        <v>10</v>
      </c>
    </row>
    <row r="681" spans="1:19" ht="19" customHeight="1" x14ac:dyDescent="0.3">
      <c r="A681" s="120"/>
      <c r="B681" s="110">
        <f>A681*Table3[[#This Row],[PPP]]</f>
        <v>0</v>
      </c>
      <c r="C681" s="47"/>
      <c r="D681" s="44">
        <v>22077</v>
      </c>
      <c r="E681" s="40" t="s">
        <v>115</v>
      </c>
      <c r="F681" s="40" t="s">
        <v>196</v>
      </c>
      <c r="G681" s="40" t="s">
        <v>652</v>
      </c>
      <c r="H681" s="28">
        <v>4</v>
      </c>
      <c r="I681" s="28" t="s">
        <v>24</v>
      </c>
      <c r="J681" s="27" t="s">
        <v>1124</v>
      </c>
      <c r="K681" s="28">
        <v>1</v>
      </c>
      <c r="L681" s="28">
        <v>8</v>
      </c>
      <c r="M681" s="28">
        <v>10</v>
      </c>
      <c r="N681" s="62">
        <f t="shared" si="15"/>
        <v>8</v>
      </c>
      <c r="O681" s="63">
        <f>IF($L$16-L681&lt;=0,$L$16-Table3[[#This Row],[Container finish time from URC (6" default)]]+52,$L$16-L681)</f>
        <v>12</v>
      </c>
      <c r="P681" s="71"/>
      <c r="Q681" s="71"/>
      <c r="R681" s="72"/>
      <c r="S681" s="77">
        <f>IF($L$16-M681&lt;=0,$L$16-Table3[DIRECT STICK or "All In" timing            with Callus or Basewell                   (6" default)]+52,$L$16-M681)</f>
        <v>10</v>
      </c>
    </row>
    <row r="682" spans="1:19" ht="19" customHeight="1" x14ac:dyDescent="0.3">
      <c r="A682" s="120"/>
      <c r="B682" s="110">
        <f>A682*Table3[[#This Row],[PPP]]</f>
        <v>0</v>
      </c>
      <c r="C682" s="47"/>
      <c r="D682" s="44">
        <v>21973</v>
      </c>
      <c r="E682" s="40" t="s">
        <v>115</v>
      </c>
      <c r="F682" s="40" t="s">
        <v>196</v>
      </c>
      <c r="G682" s="40" t="s">
        <v>653</v>
      </c>
      <c r="H682" s="28">
        <v>4</v>
      </c>
      <c r="I682" s="28" t="s">
        <v>24</v>
      </c>
      <c r="J682" s="27" t="s">
        <v>1124</v>
      </c>
      <c r="K682" s="28">
        <v>1</v>
      </c>
      <c r="L682" s="28">
        <v>8</v>
      </c>
      <c r="M682" s="28">
        <v>10</v>
      </c>
      <c r="N682" s="62">
        <f t="shared" si="15"/>
        <v>8</v>
      </c>
      <c r="O682" s="63">
        <f>IF($L$16-L682&lt;=0,$L$16-Table3[[#This Row],[Container finish time from URC (6" default)]]+52,$L$16-L682)</f>
        <v>12</v>
      </c>
      <c r="P682" s="71"/>
      <c r="Q682" s="71"/>
      <c r="R682" s="72"/>
      <c r="S682" s="77">
        <f>IF($L$16-M682&lt;=0,$L$16-Table3[DIRECT STICK or "All In" timing            with Callus or Basewell                   (6" default)]+52,$L$16-M682)</f>
        <v>10</v>
      </c>
    </row>
    <row r="683" spans="1:19" ht="19" customHeight="1" x14ac:dyDescent="0.3">
      <c r="A683" s="120"/>
      <c r="B683" s="110">
        <f>A683*Table3[[#This Row],[PPP]]</f>
        <v>0</v>
      </c>
      <c r="C683" s="48" t="s">
        <v>1000</v>
      </c>
      <c r="D683" s="45">
        <v>20598</v>
      </c>
      <c r="E683" s="40" t="s">
        <v>115</v>
      </c>
      <c r="F683" s="40" t="s">
        <v>197</v>
      </c>
      <c r="G683" s="40" t="s">
        <v>1041</v>
      </c>
      <c r="H683" s="27">
        <v>5</v>
      </c>
      <c r="I683" s="27" t="s">
        <v>25</v>
      </c>
      <c r="J683" s="27" t="s">
        <v>1124</v>
      </c>
      <c r="K683" s="28">
        <v>1</v>
      </c>
      <c r="L683" s="27">
        <v>15</v>
      </c>
      <c r="M683" s="27">
        <v>18</v>
      </c>
      <c r="N683" s="67">
        <f t="shared" si="15"/>
        <v>52</v>
      </c>
      <c r="O683" s="68">
        <f>IF($L$16-L683&lt;=0,$L$16-Table3[[#This Row],[Container finish time from URC (6" default)]]+52,$L$16-L683)</f>
        <v>5</v>
      </c>
      <c r="P683" s="71"/>
      <c r="Q683" s="73"/>
      <c r="R683" s="74"/>
      <c r="S683" s="77">
        <f>IF($L$16-M683&lt;=0,$L$16-Table3[DIRECT STICK or "All In" timing            with Callus or Basewell                   (6" default)]+52,$L$16-M683)</f>
        <v>2</v>
      </c>
    </row>
    <row r="684" spans="1:19" ht="19" customHeight="1" x14ac:dyDescent="0.3">
      <c r="A684" s="120"/>
      <c r="B684" s="110">
        <f>A684*Table3[[#This Row],[PPP]]</f>
        <v>0</v>
      </c>
      <c r="C684" s="47"/>
      <c r="D684" s="44">
        <v>21811</v>
      </c>
      <c r="E684" s="40" t="s">
        <v>115</v>
      </c>
      <c r="F684" s="40" t="s">
        <v>197</v>
      </c>
      <c r="G684" s="40" t="s">
        <v>654</v>
      </c>
      <c r="H684" s="28">
        <v>5</v>
      </c>
      <c r="I684" s="27" t="s">
        <v>25</v>
      </c>
      <c r="J684" s="27" t="s">
        <v>1124</v>
      </c>
      <c r="K684" s="28">
        <v>1</v>
      </c>
      <c r="L684" s="28">
        <v>15</v>
      </c>
      <c r="M684" s="28">
        <v>18</v>
      </c>
      <c r="N684" s="62">
        <f t="shared" si="15"/>
        <v>52</v>
      </c>
      <c r="O684" s="63">
        <f>IF($L$16-L684&lt;=0,$L$16-Table3[[#This Row],[Container finish time from URC (6" default)]]+52,$L$16-L684)</f>
        <v>5</v>
      </c>
      <c r="P684" s="71"/>
      <c r="Q684" s="71"/>
      <c r="R684" s="72"/>
      <c r="S684" s="77">
        <f>IF($L$16-M684&lt;=0,$L$16-Table3[DIRECT STICK or "All In" timing            with Callus or Basewell                   (6" default)]+52,$L$16-M684)</f>
        <v>2</v>
      </c>
    </row>
    <row r="685" spans="1:19" ht="19" customHeight="1" x14ac:dyDescent="0.3">
      <c r="A685" s="120"/>
      <c r="B685" s="110">
        <f>A685*Table3[[#This Row],[PPP]]</f>
        <v>0</v>
      </c>
      <c r="C685" s="47"/>
      <c r="D685" s="44">
        <v>21824</v>
      </c>
      <c r="E685" s="40" t="s">
        <v>115</v>
      </c>
      <c r="F685" s="40" t="s">
        <v>197</v>
      </c>
      <c r="G685" s="40" t="s">
        <v>655</v>
      </c>
      <c r="H685" s="28">
        <v>5</v>
      </c>
      <c r="I685" s="27" t="s">
        <v>25</v>
      </c>
      <c r="J685" s="27" t="s">
        <v>1124</v>
      </c>
      <c r="K685" s="28">
        <v>1</v>
      </c>
      <c r="L685" s="28">
        <v>15</v>
      </c>
      <c r="M685" s="28">
        <v>18</v>
      </c>
      <c r="N685" s="62">
        <f t="shared" si="15"/>
        <v>52</v>
      </c>
      <c r="O685" s="63">
        <f>IF($L$16-L685&lt;=0,$L$16-Table3[[#This Row],[Container finish time from URC (6" default)]]+52,$L$16-L685)</f>
        <v>5</v>
      </c>
      <c r="P685" s="71"/>
      <c r="Q685" s="71"/>
      <c r="R685" s="72"/>
      <c r="S685" s="77">
        <f>IF($L$16-M685&lt;=0,$L$16-Table3[DIRECT STICK or "All In" timing            with Callus or Basewell                   (6" default)]+52,$L$16-M685)</f>
        <v>2</v>
      </c>
    </row>
    <row r="686" spans="1:19" ht="19" customHeight="1" x14ac:dyDescent="0.3">
      <c r="A686" s="120"/>
      <c r="B686" s="110">
        <f>A686*Table3[[#This Row],[PPP]]</f>
        <v>0</v>
      </c>
      <c r="C686" s="47"/>
      <c r="D686" s="44">
        <v>21814</v>
      </c>
      <c r="E686" s="40" t="s">
        <v>115</v>
      </c>
      <c r="F686" s="40" t="s">
        <v>197</v>
      </c>
      <c r="G686" s="40" t="s">
        <v>656</v>
      </c>
      <c r="H686" s="28">
        <v>5</v>
      </c>
      <c r="I686" s="27" t="s">
        <v>25</v>
      </c>
      <c r="J686" s="27" t="s">
        <v>1124</v>
      </c>
      <c r="K686" s="28">
        <v>1</v>
      </c>
      <c r="L686" s="28">
        <v>15</v>
      </c>
      <c r="M686" s="28">
        <v>18</v>
      </c>
      <c r="N686" s="62">
        <f t="shared" si="15"/>
        <v>52</v>
      </c>
      <c r="O686" s="63">
        <f>IF($L$16-L686&lt;=0,$L$16-Table3[[#This Row],[Container finish time from URC (6" default)]]+52,$L$16-L686)</f>
        <v>5</v>
      </c>
      <c r="P686" s="71"/>
      <c r="Q686" s="71"/>
      <c r="R686" s="72"/>
      <c r="S686" s="77">
        <f>IF($L$16-M686&lt;=0,$L$16-Table3[DIRECT STICK or "All In" timing            with Callus or Basewell                   (6" default)]+52,$L$16-M686)</f>
        <v>2</v>
      </c>
    </row>
    <row r="687" spans="1:19" ht="19" customHeight="1" x14ac:dyDescent="0.3">
      <c r="A687" s="120"/>
      <c r="B687" s="110">
        <f>A687*Table3[[#This Row],[PPP]]</f>
        <v>0</v>
      </c>
      <c r="C687" s="47"/>
      <c r="D687" s="44">
        <v>21841</v>
      </c>
      <c r="E687" s="40" t="s">
        <v>115</v>
      </c>
      <c r="F687" s="40" t="s">
        <v>197</v>
      </c>
      <c r="G687" s="40" t="s">
        <v>657</v>
      </c>
      <c r="H687" s="28">
        <v>5</v>
      </c>
      <c r="I687" s="27" t="s">
        <v>25</v>
      </c>
      <c r="J687" s="27" t="s">
        <v>1124</v>
      </c>
      <c r="K687" s="28">
        <v>1</v>
      </c>
      <c r="L687" s="28">
        <v>15</v>
      </c>
      <c r="M687" s="28">
        <v>18</v>
      </c>
      <c r="N687" s="62">
        <f t="shared" si="15"/>
        <v>52</v>
      </c>
      <c r="O687" s="63">
        <f>IF($L$16-L687&lt;=0,$L$16-Table3[[#This Row],[Container finish time from URC (6" default)]]+52,$L$16-L687)</f>
        <v>5</v>
      </c>
      <c r="P687" s="71"/>
      <c r="Q687" s="71"/>
      <c r="R687" s="72"/>
      <c r="S687" s="77">
        <f>IF($L$16-M687&lt;=0,$L$16-Table3[DIRECT STICK or "All In" timing            with Callus or Basewell                   (6" default)]+52,$L$16-M687)</f>
        <v>2</v>
      </c>
    </row>
    <row r="688" spans="1:19" ht="19" customHeight="1" x14ac:dyDescent="0.3">
      <c r="A688" s="120"/>
      <c r="B688" s="110">
        <f>A688*Table3[[#This Row],[PPP]]</f>
        <v>0</v>
      </c>
      <c r="C688" s="47"/>
      <c r="D688" s="44">
        <v>21815</v>
      </c>
      <c r="E688" s="40" t="s">
        <v>115</v>
      </c>
      <c r="F688" s="40" t="s">
        <v>197</v>
      </c>
      <c r="G688" s="40" t="s">
        <v>658</v>
      </c>
      <c r="H688" s="28">
        <v>5</v>
      </c>
      <c r="I688" s="27" t="s">
        <v>25</v>
      </c>
      <c r="J688" s="27" t="s">
        <v>1124</v>
      </c>
      <c r="K688" s="28">
        <v>1</v>
      </c>
      <c r="L688" s="28">
        <v>15</v>
      </c>
      <c r="M688" s="28">
        <v>18</v>
      </c>
      <c r="N688" s="62">
        <f t="shared" si="15"/>
        <v>52</v>
      </c>
      <c r="O688" s="63">
        <f>IF($L$16-L688&lt;=0,$L$16-Table3[[#This Row],[Container finish time from URC (6" default)]]+52,$L$16-L688)</f>
        <v>5</v>
      </c>
      <c r="P688" s="71"/>
      <c r="Q688" s="71"/>
      <c r="R688" s="72"/>
      <c r="S688" s="77">
        <f>IF($L$16-M688&lt;=0,$L$16-Table3[DIRECT STICK or "All In" timing            with Callus or Basewell                   (6" default)]+52,$L$16-M688)</f>
        <v>2</v>
      </c>
    </row>
    <row r="689" spans="1:19" ht="19" customHeight="1" x14ac:dyDescent="0.3">
      <c r="A689" s="120"/>
      <c r="B689" s="110">
        <f>A689*Table3[[#This Row],[PPP]]</f>
        <v>0</v>
      </c>
      <c r="C689" s="48" t="s">
        <v>1000</v>
      </c>
      <c r="D689" s="45">
        <v>20613</v>
      </c>
      <c r="E689" s="40" t="s">
        <v>115</v>
      </c>
      <c r="F689" s="40" t="s">
        <v>197</v>
      </c>
      <c r="G689" s="40" t="s">
        <v>1042</v>
      </c>
      <c r="H689" s="27">
        <v>5</v>
      </c>
      <c r="I689" s="27" t="s">
        <v>25</v>
      </c>
      <c r="J689" s="27" t="s">
        <v>1124</v>
      </c>
      <c r="K689" s="28">
        <v>1</v>
      </c>
      <c r="L689" s="27">
        <v>15</v>
      </c>
      <c r="M689" s="27">
        <v>18</v>
      </c>
      <c r="N689" s="67">
        <f t="shared" si="15"/>
        <v>52</v>
      </c>
      <c r="O689" s="68">
        <f>IF($L$16-L689&lt;=0,$L$16-Table3[[#This Row],[Container finish time from URC (6" default)]]+52,$L$16-L689)</f>
        <v>5</v>
      </c>
      <c r="P689" s="71"/>
      <c r="Q689" s="73"/>
      <c r="R689" s="74"/>
      <c r="S689" s="77">
        <f>IF($L$16-M689&lt;=0,$L$16-Table3[DIRECT STICK or "All In" timing            with Callus or Basewell                   (6" default)]+52,$L$16-M689)</f>
        <v>2</v>
      </c>
    </row>
    <row r="690" spans="1:19" ht="19" customHeight="1" x14ac:dyDescent="0.3">
      <c r="A690" s="120"/>
      <c r="B690" s="110">
        <f>A690*Table3[[#This Row],[PPP]]</f>
        <v>0</v>
      </c>
      <c r="C690" s="48" t="s">
        <v>1000</v>
      </c>
      <c r="D690" s="45">
        <v>21575</v>
      </c>
      <c r="E690" s="40" t="s">
        <v>115</v>
      </c>
      <c r="F690" s="40" t="s">
        <v>197</v>
      </c>
      <c r="G690" s="40" t="s">
        <v>1043</v>
      </c>
      <c r="H690" s="27">
        <v>5</v>
      </c>
      <c r="I690" s="27" t="s">
        <v>25</v>
      </c>
      <c r="J690" s="27" t="s">
        <v>1124</v>
      </c>
      <c r="K690" s="28">
        <v>1</v>
      </c>
      <c r="L690" s="27">
        <v>15</v>
      </c>
      <c r="M690" s="27">
        <v>18</v>
      </c>
      <c r="N690" s="67">
        <f t="shared" si="15"/>
        <v>52</v>
      </c>
      <c r="O690" s="68">
        <f>IF($L$16-L690&lt;=0,$L$16-Table3[[#This Row],[Container finish time from URC (6" default)]]+52,$L$16-L690)</f>
        <v>5</v>
      </c>
      <c r="P690" s="71"/>
      <c r="Q690" s="73"/>
      <c r="R690" s="74"/>
      <c r="S690" s="77">
        <f>IF($L$16-M690&lt;=0,$L$16-Table3[DIRECT STICK or "All In" timing            with Callus or Basewell                   (6" default)]+52,$L$16-M690)</f>
        <v>2</v>
      </c>
    </row>
    <row r="691" spans="1:19" ht="19" customHeight="1" x14ac:dyDescent="0.3">
      <c r="A691" s="120"/>
      <c r="B691" s="110">
        <f>A691*Table3[[#This Row],[PPP]]</f>
        <v>0</v>
      </c>
      <c r="C691" s="47"/>
      <c r="D691" s="44">
        <v>21816</v>
      </c>
      <c r="E691" s="40" t="s">
        <v>115</v>
      </c>
      <c r="F691" s="40" t="s">
        <v>197</v>
      </c>
      <c r="G691" s="40" t="s">
        <v>659</v>
      </c>
      <c r="H691" s="28">
        <v>5</v>
      </c>
      <c r="I691" s="27" t="s">
        <v>25</v>
      </c>
      <c r="J691" s="27" t="s">
        <v>1124</v>
      </c>
      <c r="K691" s="28">
        <v>1</v>
      </c>
      <c r="L691" s="28">
        <v>15</v>
      </c>
      <c r="M691" s="28">
        <v>18</v>
      </c>
      <c r="N691" s="62">
        <f t="shared" ref="N691:N754" si="16">IF($L$16-L691-H691&lt;=0,$L$16-L691-H691+52,$L$16-L691-H691)</f>
        <v>52</v>
      </c>
      <c r="O691" s="63">
        <f>IF($L$16-L691&lt;=0,$L$16-Table3[[#This Row],[Container finish time from URC (6" default)]]+52,$L$16-L691)</f>
        <v>5</v>
      </c>
      <c r="P691" s="71"/>
      <c r="Q691" s="71"/>
      <c r="R691" s="72"/>
      <c r="S691" s="77">
        <f>IF($L$16-M691&lt;=0,$L$16-Table3[DIRECT STICK or "All In" timing            with Callus or Basewell                   (6" default)]+52,$L$16-M691)</f>
        <v>2</v>
      </c>
    </row>
    <row r="692" spans="1:19" ht="19" customHeight="1" x14ac:dyDescent="0.3">
      <c r="A692" s="120"/>
      <c r="B692" s="110">
        <f>A692*Table3[[#This Row],[PPP]]</f>
        <v>0</v>
      </c>
      <c r="C692" s="47"/>
      <c r="D692" s="44">
        <v>21817</v>
      </c>
      <c r="E692" s="40" t="s">
        <v>115</v>
      </c>
      <c r="F692" s="40" t="s">
        <v>197</v>
      </c>
      <c r="G692" s="40" t="s">
        <v>660</v>
      </c>
      <c r="H692" s="28">
        <v>5</v>
      </c>
      <c r="I692" s="27" t="s">
        <v>25</v>
      </c>
      <c r="J692" s="27" t="s">
        <v>1124</v>
      </c>
      <c r="K692" s="28">
        <v>1</v>
      </c>
      <c r="L692" s="28">
        <v>15</v>
      </c>
      <c r="M692" s="28">
        <v>18</v>
      </c>
      <c r="N692" s="62">
        <f t="shared" si="16"/>
        <v>52</v>
      </c>
      <c r="O692" s="63">
        <f>IF($L$16-L692&lt;=0,$L$16-Table3[[#This Row],[Container finish time from URC (6" default)]]+52,$L$16-L692)</f>
        <v>5</v>
      </c>
      <c r="P692" s="71"/>
      <c r="Q692" s="71"/>
      <c r="R692" s="72"/>
      <c r="S692" s="77">
        <f>IF($L$16-M692&lt;=0,$L$16-Table3[DIRECT STICK or "All In" timing            with Callus or Basewell                   (6" default)]+52,$L$16-M692)</f>
        <v>2</v>
      </c>
    </row>
    <row r="693" spans="1:19" ht="19" customHeight="1" x14ac:dyDescent="0.3">
      <c r="A693" s="120"/>
      <c r="B693" s="110">
        <f>A693*Table3[[#This Row],[PPP]]</f>
        <v>0</v>
      </c>
      <c r="C693" s="47"/>
      <c r="D693" s="44">
        <v>21874</v>
      </c>
      <c r="E693" s="40" t="s">
        <v>115</v>
      </c>
      <c r="F693" s="40" t="s">
        <v>197</v>
      </c>
      <c r="G693" s="40" t="s">
        <v>661</v>
      </c>
      <c r="H693" s="28">
        <v>5</v>
      </c>
      <c r="I693" s="27" t="s">
        <v>25</v>
      </c>
      <c r="J693" s="27" t="s">
        <v>1124</v>
      </c>
      <c r="K693" s="28">
        <v>1</v>
      </c>
      <c r="L693" s="28">
        <v>15</v>
      </c>
      <c r="M693" s="28">
        <v>18</v>
      </c>
      <c r="N693" s="62">
        <f t="shared" si="16"/>
        <v>52</v>
      </c>
      <c r="O693" s="63">
        <f>IF($L$16-L693&lt;=0,$L$16-Table3[[#This Row],[Container finish time from URC (6" default)]]+52,$L$16-L693)</f>
        <v>5</v>
      </c>
      <c r="P693" s="71"/>
      <c r="Q693" s="71"/>
      <c r="R693" s="72"/>
      <c r="S693" s="77">
        <f>IF($L$16-M693&lt;=0,$L$16-Table3[DIRECT STICK or "All In" timing            with Callus or Basewell                   (6" default)]+52,$L$16-M693)</f>
        <v>2</v>
      </c>
    </row>
    <row r="694" spans="1:19" ht="19" customHeight="1" x14ac:dyDescent="0.3">
      <c r="A694" s="120"/>
      <c r="B694" s="110">
        <f>A694*Table3[[#This Row],[PPP]]</f>
        <v>0</v>
      </c>
      <c r="C694" s="47"/>
      <c r="D694" s="44">
        <v>21818</v>
      </c>
      <c r="E694" s="40" t="s">
        <v>115</v>
      </c>
      <c r="F694" s="40" t="s">
        <v>197</v>
      </c>
      <c r="G694" s="40" t="s">
        <v>662</v>
      </c>
      <c r="H694" s="28">
        <v>5</v>
      </c>
      <c r="I694" s="27" t="s">
        <v>25</v>
      </c>
      <c r="J694" s="27" t="s">
        <v>1124</v>
      </c>
      <c r="K694" s="28">
        <v>1</v>
      </c>
      <c r="L694" s="28">
        <v>15</v>
      </c>
      <c r="M694" s="28">
        <v>18</v>
      </c>
      <c r="N694" s="62">
        <f t="shared" si="16"/>
        <v>52</v>
      </c>
      <c r="O694" s="63">
        <f>IF($L$16-L694&lt;=0,$L$16-Table3[[#This Row],[Container finish time from URC (6" default)]]+52,$L$16-L694)</f>
        <v>5</v>
      </c>
      <c r="P694" s="71"/>
      <c r="Q694" s="71"/>
      <c r="R694" s="72"/>
      <c r="S694" s="77">
        <f>IF($L$16-M694&lt;=0,$L$16-Table3[DIRECT STICK or "All In" timing            with Callus or Basewell                   (6" default)]+52,$L$16-M694)</f>
        <v>2</v>
      </c>
    </row>
    <row r="695" spans="1:19" ht="19" customHeight="1" x14ac:dyDescent="0.3">
      <c r="A695" s="120"/>
      <c r="B695" s="110">
        <f>A695*Table3[[#This Row],[PPP]]</f>
        <v>0</v>
      </c>
      <c r="C695" s="47"/>
      <c r="D695" s="44">
        <v>21819</v>
      </c>
      <c r="E695" s="40" t="s">
        <v>115</v>
      </c>
      <c r="F695" s="40" t="s">
        <v>197</v>
      </c>
      <c r="G695" s="40" t="s">
        <v>663</v>
      </c>
      <c r="H695" s="28">
        <v>5</v>
      </c>
      <c r="I695" s="27" t="s">
        <v>25</v>
      </c>
      <c r="J695" s="27" t="s">
        <v>1124</v>
      </c>
      <c r="K695" s="28">
        <v>1</v>
      </c>
      <c r="L695" s="28">
        <v>15</v>
      </c>
      <c r="M695" s="28">
        <v>18</v>
      </c>
      <c r="N695" s="62">
        <f t="shared" si="16"/>
        <v>52</v>
      </c>
      <c r="O695" s="63">
        <f>IF($L$16-L695&lt;=0,$L$16-Table3[[#This Row],[Container finish time from URC (6" default)]]+52,$L$16-L695)</f>
        <v>5</v>
      </c>
      <c r="P695" s="71"/>
      <c r="Q695" s="71"/>
      <c r="R695" s="72"/>
      <c r="S695" s="77">
        <f>IF($L$16-M695&lt;=0,$L$16-Table3[DIRECT STICK or "All In" timing            with Callus or Basewell                   (6" default)]+52,$L$16-M695)</f>
        <v>2</v>
      </c>
    </row>
    <row r="696" spans="1:19" ht="19" customHeight="1" x14ac:dyDescent="0.3">
      <c r="A696" s="120"/>
      <c r="B696" s="110">
        <f>A696*Table3[[#This Row],[PPP]]</f>
        <v>0</v>
      </c>
      <c r="C696" s="47"/>
      <c r="D696" s="44">
        <v>21820</v>
      </c>
      <c r="E696" s="40" t="s">
        <v>115</v>
      </c>
      <c r="F696" s="40" t="s">
        <v>197</v>
      </c>
      <c r="G696" s="40" t="s">
        <v>664</v>
      </c>
      <c r="H696" s="28">
        <v>5</v>
      </c>
      <c r="I696" s="27" t="s">
        <v>25</v>
      </c>
      <c r="J696" s="27" t="s">
        <v>1124</v>
      </c>
      <c r="K696" s="28">
        <v>1</v>
      </c>
      <c r="L696" s="28">
        <v>15</v>
      </c>
      <c r="M696" s="28">
        <v>18</v>
      </c>
      <c r="N696" s="62">
        <f t="shared" si="16"/>
        <v>52</v>
      </c>
      <c r="O696" s="63">
        <f>IF($L$16-L696&lt;=0,$L$16-Table3[[#This Row],[Container finish time from URC (6" default)]]+52,$L$16-L696)</f>
        <v>5</v>
      </c>
      <c r="P696" s="71"/>
      <c r="Q696" s="71"/>
      <c r="R696" s="72"/>
      <c r="S696" s="77">
        <f>IF($L$16-M696&lt;=0,$L$16-Table3[DIRECT STICK or "All In" timing            with Callus or Basewell                   (6" default)]+52,$L$16-M696)</f>
        <v>2</v>
      </c>
    </row>
    <row r="697" spans="1:19" ht="19" customHeight="1" x14ac:dyDescent="0.3">
      <c r="A697" s="120"/>
      <c r="B697" s="110">
        <f>A697*Table3[[#This Row],[PPP]]</f>
        <v>0</v>
      </c>
      <c r="C697" s="47"/>
      <c r="D697" s="44">
        <v>21821</v>
      </c>
      <c r="E697" s="40" t="s">
        <v>115</v>
      </c>
      <c r="F697" s="40" t="s">
        <v>197</v>
      </c>
      <c r="G697" s="40" t="s">
        <v>665</v>
      </c>
      <c r="H697" s="28">
        <v>5</v>
      </c>
      <c r="I697" s="27" t="s">
        <v>25</v>
      </c>
      <c r="J697" s="27" t="s">
        <v>1124</v>
      </c>
      <c r="K697" s="28">
        <v>1</v>
      </c>
      <c r="L697" s="28">
        <v>15</v>
      </c>
      <c r="M697" s="28">
        <v>18</v>
      </c>
      <c r="N697" s="62">
        <f t="shared" si="16"/>
        <v>52</v>
      </c>
      <c r="O697" s="63">
        <f>IF($L$16-L697&lt;=0,$L$16-Table3[[#This Row],[Container finish time from URC (6" default)]]+52,$L$16-L697)</f>
        <v>5</v>
      </c>
      <c r="P697" s="71"/>
      <c r="Q697" s="71"/>
      <c r="R697" s="72"/>
      <c r="S697" s="77">
        <f>IF($L$16-M697&lt;=0,$L$16-Table3[DIRECT STICK or "All In" timing            with Callus or Basewell                   (6" default)]+52,$L$16-M697)</f>
        <v>2</v>
      </c>
    </row>
    <row r="698" spans="1:19" ht="19" customHeight="1" x14ac:dyDescent="0.3">
      <c r="A698" s="120"/>
      <c r="B698" s="110">
        <f>A698*Table3[[#This Row],[PPP]]</f>
        <v>0</v>
      </c>
      <c r="C698" s="47"/>
      <c r="D698" s="44">
        <v>21822</v>
      </c>
      <c r="E698" s="40" t="s">
        <v>115</v>
      </c>
      <c r="F698" s="40" t="s">
        <v>197</v>
      </c>
      <c r="G698" s="40" t="s">
        <v>666</v>
      </c>
      <c r="H698" s="28">
        <v>5</v>
      </c>
      <c r="I698" s="27" t="s">
        <v>25</v>
      </c>
      <c r="J698" s="27" t="s">
        <v>1124</v>
      </c>
      <c r="K698" s="28">
        <v>1</v>
      </c>
      <c r="L698" s="28">
        <v>15</v>
      </c>
      <c r="M698" s="28">
        <v>18</v>
      </c>
      <c r="N698" s="62">
        <f t="shared" si="16"/>
        <v>52</v>
      </c>
      <c r="O698" s="63">
        <f>IF($L$16-L698&lt;=0,$L$16-Table3[[#This Row],[Container finish time from URC (6" default)]]+52,$L$16-L698)</f>
        <v>5</v>
      </c>
      <c r="P698" s="71"/>
      <c r="Q698" s="71"/>
      <c r="R698" s="72"/>
      <c r="S698" s="77">
        <f>IF($L$16-M698&lt;=0,$L$16-Table3[DIRECT STICK or "All In" timing            with Callus or Basewell                   (6" default)]+52,$L$16-M698)</f>
        <v>2</v>
      </c>
    </row>
    <row r="699" spans="1:19" ht="19" customHeight="1" x14ac:dyDescent="0.3">
      <c r="A699" s="120"/>
      <c r="B699" s="110">
        <f>A699*Table3[[#This Row],[PPP]]</f>
        <v>0</v>
      </c>
      <c r="C699" s="47"/>
      <c r="D699" s="44">
        <v>21823</v>
      </c>
      <c r="E699" s="40" t="s">
        <v>115</v>
      </c>
      <c r="F699" s="40" t="s">
        <v>197</v>
      </c>
      <c r="G699" s="40" t="s">
        <v>667</v>
      </c>
      <c r="H699" s="28">
        <v>5</v>
      </c>
      <c r="I699" s="27" t="s">
        <v>25</v>
      </c>
      <c r="J699" s="27" t="s">
        <v>1124</v>
      </c>
      <c r="K699" s="28">
        <v>1</v>
      </c>
      <c r="L699" s="28">
        <v>15</v>
      </c>
      <c r="M699" s="28">
        <v>18</v>
      </c>
      <c r="N699" s="62">
        <f t="shared" si="16"/>
        <v>52</v>
      </c>
      <c r="O699" s="63">
        <f>IF($L$16-L699&lt;=0,$L$16-Table3[[#This Row],[Container finish time from URC (6" default)]]+52,$L$16-L699)</f>
        <v>5</v>
      </c>
      <c r="P699" s="71"/>
      <c r="Q699" s="71"/>
      <c r="R699" s="72"/>
      <c r="S699" s="77">
        <f>IF($L$16-M699&lt;=0,$L$16-Table3[DIRECT STICK or "All In" timing            with Callus or Basewell                   (6" default)]+52,$L$16-M699)</f>
        <v>2</v>
      </c>
    </row>
    <row r="700" spans="1:19" ht="19" customHeight="1" x14ac:dyDescent="0.3">
      <c r="A700" s="120"/>
      <c r="B700" s="110">
        <f>A700*Table3[[#This Row],[PPP]]</f>
        <v>0</v>
      </c>
      <c r="C700" s="47"/>
      <c r="D700" s="44">
        <v>21243</v>
      </c>
      <c r="E700" s="40" t="s">
        <v>115</v>
      </c>
      <c r="F700" s="40" t="s">
        <v>198</v>
      </c>
      <c r="G700" s="40" t="s">
        <v>668</v>
      </c>
      <c r="H700" s="28">
        <v>4</v>
      </c>
      <c r="I700" s="27" t="s">
        <v>25</v>
      </c>
      <c r="J700" s="27" t="s">
        <v>1124</v>
      </c>
      <c r="K700" s="28">
        <v>1</v>
      </c>
      <c r="L700" s="28">
        <v>8</v>
      </c>
      <c r="M700" s="28">
        <v>10</v>
      </c>
      <c r="N700" s="62">
        <f t="shared" si="16"/>
        <v>8</v>
      </c>
      <c r="O700" s="63">
        <f>IF($L$16-L700&lt;=0,$L$16-Table3[[#This Row],[Container finish time from URC (6" default)]]+52,$L$16-L700)</f>
        <v>12</v>
      </c>
      <c r="P700" s="71"/>
      <c r="Q700" s="71"/>
      <c r="R700" s="72"/>
      <c r="S700" s="77">
        <f>IF($L$16-M700&lt;=0,$L$16-Table3[DIRECT STICK or "All In" timing            with Callus or Basewell                   (6" default)]+52,$L$16-M700)</f>
        <v>10</v>
      </c>
    </row>
    <row r="701" spans="1:19" ht="19" customHeight="1" x14ac:dyDescent="0.3">
      <c r="A701" s="120"/>
      <c r="B701" s="110">
        <f>A701*Table3[[#This Row],[PPP]]</f>
        <v>0</v>
      </c>
      <c r="C701" s="47"/>
      <c r="D701" s="44">
        <v>21275</v>
      </c>
      <c r="E701" s="40" t="s">
        <v>115</v>
      </c>
      <c r="F701" s="40" t="s">
        <v>198</v>
      </c>
      <c r="G701" s="40" t="s">
        <v>669</v>
      </c>
      <c r="H701" s="28">
        <v>4</v>
      </c>
      <c r="I701" s="27" t="s">
        <v>25</v>
      </c>
      <c r="J701" s="27" t="s">
        <v>1124</v>
      </c>
      <c r="K701" s="28">
        <v>1</v>
      </c>
      <c r="L701" s="28">
        <v>8</v>
      </c>
      <c r="M701" s="28">
        <v>10</v>
      </c>
      <c r="N701" s="62">
        <f t="shared" si="16"/>
        <v>8</v>
      </c>
      <c r="O701" s="63">
        <f>IF($L$16-L701&lt;=0,$L$16-Table3[[#This Row],[Container finish time from URC (6" default)]]+52,$L$16-L701)</f>
        <v>12</v>
      </c>
      <c r="P701" s="71"/>
      <c r="Q701" s="71"/>
      <c r="R701" s="72"/>
      <c r="S701" s="77">
        <f>IF($L$16-M701&lt;=0,$L$16-Table3[DIRECT STICK or "All In" timing            with Callus or Basewell                   (6" default)]+52,$L$16-M701)</f>
        <v>10</v>
      </c>
    </row>
    <row r="702" spans="1:19" ht="19" customHeight="1" x14ac:dyDescent="0.3">
      <c r="A702" s="120"/>
      <c r="B702" s="110">
        <f>A702*Table3[[#This Row],[PPP]]</f>
        <v>0</v>
      </c>
      <c r="C702" s="47"/>
      <c r="D702" s="44">
        <v>20656</v>
      </c>
      <c r="E702" s="40" t="s">
        <v>115</v>
      </c>
      <c r="F702" s="40" t="s">
        <v>199</v>
      </c>
      <c r="G702" s="40" t="s">
        <v>670</v>
      </c>
      <c r="H702" s="28">
        <v>5</v>
      </c>
      <c r="I702" s="27" t="s">
        <v>25</v>
      </c>
      <c r="J702" s="27" t="s">
        <v>1124</v>
      </c>
      <c r="K702" s="27">
        <v>2</v>
      </c>
      <c r="L702" s="28">
        <v>8</v>
      </c>
      <c r="M702" s="28">
        <v>11</v>
      </c>
      <c r="N702" s="62">
        <f t="shared" si="16"/>
        <v>7</v>
      </c>
      <c r="O702" s="63">
        <f>IF($L$16-L702&lt;=0,$L$16-Table3[[#This Row],[Container finish time from URC (6" default)]]+52,$L$16-L702)</f>
        <v>12</v>
      </c>
      <c r="P702" s="71"/>
      <c r="Q702" s="71"/>
      <c r="R702" s="72"/>
      <c r="S702" s="77">
        <f>IF($L$16-M702&lt;=0,$L$16-Table3[DIRECT STICK or "All In" timing            with Callus or Basewell                   (6" default)]+52,$L$16-M702)</f>
        <v>9</v>
      </c>
    </row>
    <row r="703" spans="1:19" ht="19" customHeight="1" x14ac:dyDescent="0.3">
      <c r="A703" s="120"/>
      <c r="B703" s="110">
        <f>A703*Table3[[#This Row],[PPP]]</f>
        <v>0</v>
      </c>
      <c r="C703" s="47"/>
      <c r="D703" s="44">
        <v>20629</v>
      </c>
      <c r="E703" s="40" t="s">
        <v>115</v>
      </c>
      <c r="F703" s="40" t="s">
        <v>199</v>
      </c>
      <c r="G703" s="40" t="s">
        <v>671</v>
      </c>
      <c r="H703" s="28">
        <v>5</v>
      </c>
      <c r="I703" s="27" t="s">
        <v>25</v>
      </c>
      <c r="J703" s="27" t="s">
        <v>1124</v>
      </c>
      <c r="K703" s="27">
        <v>2</v>
      </c>
      <c r="L703" s="28">
        <v>8</v>
      </c>
      <c r="M703" s="28">
        <v>11</v>
      </c>
      <c r="N703" s="62">
        <f t="shared" si="16"/>
        <v>7</v>
      </c>
      <c r="O703" s="63">
        <f>IF($L$16-L703&lt;=0,$L$16-Table3[[#This Row],[Container finish time from URC (6" default)]]+52,$L$16-L703)</f>
        <v>12</v>
      </c>
      <c r="P703" s="71"/>
      <c r="Q703" s="71"/>
      <c r="R703" s="72"/>
      <c r="S703" s="77">
        <f>IF($L$16-M703&lt;=0,$L$16-Table3[DIRECT STICK or "All In" timing            with Callus or Basewell                   (6" default)]+52,$L$16-M703)</f>
        <v>9</v>
      </c>
    </row>
    <row r="704" spans="1:19" ht="19" customHeight="1" x14ac:dyDescent="0.3">
      <c r="A704" s="120"/>
      <c r="B704" s="110">
        <f>A704*Table3[[#This Row],[PPP]]</f>
        <v>0</v>
      </c>
      <c r="C704" s="47"/>
      <c r="D704" s="44">
        <v>20118</v>
      </c>
      <c r="E704" s="40" t="s">
        <v>115</v>
      </c>
      <c r="F704" s="40" t="s">
        <v>199</v>
      </c>
      <c r="G704" s="40" t="s">
        <v>672</v>
      </c>
      <c r="H704" s="28">
        <v>5</v>
      </c>
      <c r="I704" s="27" t="s">
        <v>25</v>
      </c>
      <c r="J704" s="27" t="s">
        <v>1124</v>
      </c>
      <c r="K704" s="27">
        <v>2</v>
      </c>
      <c r="L704" s="28">
        <v>8</v>
      </c>
      <c r="M704" s="28">
        <v>11</v>
      </c>
      <c r="N704" s="62">
        <f t="shared" si="16"/>
        <v>7</v>
      </c>
      <c r="O704" s="63">
        <f>IF($L$16-L704&lt;=0,$L$16-Table3[[#This Row],[Container finish time from URC (6" default)]]+52,$L$16-L704)</f>
        <v>12</v>
      </c>
      <c r="P704" s="71"/>
      <c r="Q704" s="71"/>
      <c r="R704" s="72"/>
      <c r="S704" s="77">
        <f>IF($L$16-M704&lt;=0,$L$16-Table3[DIRECT STICK or "All In" timing            with Callus or Basewell                   (6" default)]+52,$L$16-M704)</f>
        <v>9</v>
      </c>
    </row>
    <row r="705" spans="1:19" ht="19" customHeight="1" x14ac:dyDescent="0.3">
      <c r="A705" s="120"/>
      <c r="B705" s="110">
        <f>A705*Table3[[#This Row],[PPP]]</f>
        <v>0</v>
      </c>
      <c r="C705" s="47"/>
      <c r="D705" s="44">
        <v>21282</v>
      </c>
      <c r="E705" s="40" t="s">
        <v>115</v>
      </c>
      <c r="F705" s="40" t="s">
        <v>199</v>
      </c>
      <c r="G705" s="40" t="s">
        <v>673</v>
      </c>
      <c r="H705" s="28">
        <v>5</v>
      </c>
      <c r="I705" s="27" t="s">
        <v>25</v>
      </c>
      <c r="J705" s="27" t="s">
        <v>1124</v>
      </c>
      <c r="K705" s="27">
        <v>2</v>
      </c>
      <c r="L705" s="28">
        <v>8</v>
      </c>
      <c r="M705" s="28">
        <v>11</v>
      </c>
      <c r="N705" s="62">
        <f t="shared" si="16"/>
        <v>7</v>
      </c>
      <c r="O705" s="63">
        <f>IF($L$16-L705&lt;=0,$L$16-Table3[[#This Row],[Container finish time from URC (6" default)]]+52,$L$16-L705)</f>
        <v>12</v>
      </c>
      <c r="P705" s="71"/>
      <c r="Q705" s="71"/>
      <c r="R705" s="72"/>
      <c r="S705" s="77">
        <f>IF($L$16-M705&lt;=0,$L$16-Table3[DIRECT STICK or "All In" timing            with Callus or Basewell                   (6" default)]+52,$L$16-M705)</f>
        <v>9</v>
      </c>
    </row>
    <row r="706" spans="1:19" ht="19" customHeight="1" x14ac:dyDescent="0.3">
      <c r="A706" s="120"/>
      <c r="B706" s="110">
        <f>A706*Table3[[#This Row],[PPP]]</f>
        <v>0</v>
      </c>
      <c r="C706" s="47"/>
      <c r="D706" s="44">
        <v>21438</v>
      </c>
      <c r="E706" s="40" t="s">
        <v>115</v>
      </c>
      <c r="F706" s="40" t="s">
        <v>199</v>
      </c>
      <c r="G706" s="40" t="s">
        <v>674</v>
      </c>
      <c r="H706" s="28">
        <v>5</v>
      </c>
      <c r="I706" s="27" t="s">
        <v>25</v>
      </c>
      <c r="J706" s="27" t="s">
        <v>1124</v>
      </c>
      <c r="K706" s="27">
        <v>2</v>
      </c>
      <c r="L706" s="28">
        <v>8</v>
      </c>
      <c r="M706" s="28">
        <v>11</v>
      </c>
      <c r="N706" s="62">
        <f t="shared" si="16"/>
        <v>7</v>
      </c>
      <c r="O706" s="63">
        <f>IF($L$16-L706&lt;=0,$L$16-Table3[[#This Row],[Container finish time from URC (6" default)]]+52,$L$16-L706)</f>
        <v>12</v>
      </c>
      <c r="P706" s="71"/>
      <c r="Q706" s="71"/>
      <c r="R706" s="72"/>
      <c r="S706" s="77">
        <f>IF($L$16-M706&lt;=0,$L$16-Table3[DIRECT STICK or "All In" timing            with Callus or Basewell                   (6" default)]+52,$L$16-M706)</f>
        <v>9</v>
      </c>
    </row>
    <row r="707" spans="1:19" ht="19" customHeight="1" x14ac:dyDescent="0.3">
      <c r="A707" s="120"/>
      <c r="B707" s="110">
        <f>A707*Table3[[#This Row],[PPP]]</f>
        <v>0</v>
      </c>
      <c r="C707" s="47"/>
      <c r="D707" s="44">
        <v>20766</v>
      </c>
      <c r="E707" s="40" t="s">
        <v>115</v>
      </c>
      <c r="F707" s="40" t="s">
        <v>199</v>
      </c>
      <c r="G707" s="40" t="s">
        <v>675</v>
      </c>
      <c r="H707" s="28">
        <v>5</v>
      </c>
      <c r="I707" s="27" t="s">
        <v>25</v>
      </c>
      <c r="J707" s="27" t="s">
        <v>1124</v>
      </c>
      <c r="K707" s="27">
        <v>2</v>
      </c>
      <c r="L707" s="28">
        <v>8</v>
      </c>
      <c r="M707" s="28">
        <v>11</v>
      </c>
      <c r="N707" s="62">
        <f t="shared" si="16"/>
        <v>7</v>
      </c>
      <c r="O707" s="63">
        <f>IF($L$16-L707&lt;=0,$L$16-Table3[[#This Row],[Container finish time from URC (6" default)]]+52,$L$16-L707)</f>
        <v>12</v>
      </c>
      <c r="P707" s="71"/>
      <c r="Q707" s="71"/>
      <c r="R707" s="72"/>
      <c r="S707" s="77">
        <f>IF($L$16-M707&lt;=0,$L$16-Table3[DIRECT STICK or "All In" timing            with Callus or Basewell                   (6" default)]+52,$L$16-M707)</f>
        <v>9</v>
      </c>
    </row>
    <row r="708" spans="1:19" ht="19" customHeight="1" x14ac:dyDescent="0.3">
      <c r="A708" s="120"/>
      <c r="B708" s="110">
        <f>A708*Table3[[#This Row],[PPP]]</f>
        <v>0</v>
      </c>
      <c r="C708" s="47"/>
      <c r="D708" s="44">
        <v>20494</v>
      </c>
      <c r="E708" s="40" t="s">
        <v>115</v>
      </c>
      <c r="F708" s="40" t="s">
        <v>199</v>
      </c>
      <c r="G708" s="40" t="s">
        <v>676</v>
      </c>
      <c r="H708" s="28">
        <v>5</v>
      </c>
      <c r="I708" s="27" t="s">
        <v>25</v>
      </c>
      <c r="J708" s="27" t="s">
        <v>1124</v>
      </c>
      <c r="K708" s="27">
        <v>2</v>
      </c>
      <c r="L708" s="28">
        <v>8</v>
      </c>
      <c r="M708" s="28">
        <v>11</v>
      </c>
      <c r="N708" s="62">
        <f t="shared" si="16"/>
        <v>7</v>
      </c>
      <c r="O708" s="63">
        <f>IF($L$16-L708&lt;=0,$L$16-Table3[[#This Row],[Container finish time from URC (6" default)]]+52,$L$16-L708)</f>
        <v>12</v>
      </c>
      <c r="P708" s="71"/>
      <c r="Q708" s="71"/>
      <c r="R708" s="72"/>
      <c r="S708" s="77">
        <f>IF($L$16-M708&lt;=0,$L$16-Table3[DIRECT STICK or "All In" timing            with Callus or Basewell                   (6" default)]+52,$L$16-M708)</f>
        <v>9</v>
      </c>
    </row>
    <row r="709" spans="1:19" ht="19" customHeight="1" x14ac:dyDescent="0.3">
      <c r="A709" s="120"/>
      <c r="B709" s="110">
        <f>A709*Table3[[#This Row],[PPP]]</f>
        <v>0</v>
      </c>
      <c r="C709" s="47"/>
      <c r="D709" s="44">
        <v>21281</v>
      </c>
      <c r="E709" s="40" t="s">
        <v>115</v>
      </c>
      <c r="F709" s="40" t="s">
        <v>199</v>
      </c>
      <c r="G709" s="40" t="s">
        <v>677</v>
      </c>
      <c r="H709" s="28">
        <v>5</v>
      </c>
      <c r="I709" s="27" t="s">
        <v>25</v>
      </c>
      <c r="J709" s="27" t="s">
        <v>1124</v>
      </c>
      <c r="K709" s="27">
        <v>2</v>
      </c>
      <c r="L709" s="28">
        <v>8</v>
      </c>
      <c r="M709" s="28">
        <v>11</v>
      </c>
      <c r="N709" s="62">
        <f t="shared" si="16"/>
        <v>7</v>
      </c>
      <c r="O709" s="63">
        <f>IF($L$16-L709&lt;=0,$L$16-Table3[[#This Row],[Container finish time from URC (6" default)]]+52,$L$16-L709)</f>
        <v>12</v>
      </c>
      <c r="P709" s="71"/>
      <c r="Q709" s="71"/>
      <c r="R709" s="72"/>
      <c r="S709" s="77">
        <f>IF($L$16-M709&lt;=0,$L$16-Table3[DIRECT STICK or "All In" timing            with Callus or Basewell                   (6" default)]+52,$L$16-M709)</f>
        <v>9</v>
      </c>
    </row>
    <row r="710" spans="1:19" ht="19" customHeight="1" x14ac:dyDescent="0.3">
      <c r="A710" s="120"/>
      <c r="B710" s="110">
        <f>A710*Table3[[#This Row],[PPP]]</f>
        <v>0</v>
      </c>
      <c r="C710" s="47"/>
      <c r="D710" s="44">
        <v>21280</v>
      </c>
      <c r="E710" s="40" t="s">
        <v>115</v>
      </c>
      <c r="F710" s="40" t="s">
        <v>199</v>
      </c>
      <c r="G710" s="40" t="s">
        <v>678</v>
      </c>
      <c r="H710" s="28">
        <v>5</v>
      </c>
      <c r="I710" s="27" t="s">
        <v>25</v>
      </c>
      <c r="J710" s="27" t="s">
        <v>1124</v>
      </c>
      <c r="K710" s="27">
        <v>2</v>
      </c>
      <c r="L710" s="28">
        <v>8</v>
      </c>
      <c r="M710" s="28">
        <v>11</v>
      </c>
      <c r="N710" s="62">
        <f t="shared" si="16"/>
        <v>7</v>
      </c>
      <c r="O710" s="63">
        <f>IF($L$16-L710&lt;=0,$L$16-Table3[[#This Row],[Container finish time from URC (6" default)]]+52,$L$16-L710)</f>
        <v>12</v>
      </c>
      <c r="P710" s="71"/>
      <c r="Q710" s="71"/>
      <c r="R710" s="72"/>
      <c r="S710" s="77">
        <f>IF($L$16-M710&lt;=0,$L$16-Table3[DIRECT STICK or "All In" timing            with Callus or Basewell                   (6" default)]+52,$L$16-M710)</f>
        <v>9</v>
      </c>
    </row>
    <row r="711" spans="1:19" ht="19" customHeight="1" x14ac:dyDescent="0.3">
      <c r="A711" s="120"/>
      <c r="B711" s="110">
        <f>A711*Table3[[#This Row],[PPP]]</f>
        <v>0</v>
      </c>
      <c r="C711" s="47"/>
      <c r="D711" s="44">
        <v>21283</v>
      </c>
      <c r="E711" s="40" t="s">
        <v>115</v>
      </c>
      <c r="F711" s="40" t="s">
        <v>199</v>
      </c>
      <c r="G711" s="40" t="s">
        <v>679</v>
      </c>
      <c r="H711" s="28">
        <v>5</v>
      </c>
      <c r="I711" s="27" t="s">
        <v>25</v>
      </c>
      <c r="J711" s="27" t="s">
        <v>1124</v>
      </c>
      <c r="K711" s="27">
        <v>2</v>
      </c>
      <c r="L711" s="28">
        <v>8</v>
      </c>
      <c r="M711" s="28">
        <v>11</v>
      </c>
      <c r="N711" s="62">
        <f t="shared" si="16"/>
        <v>7</v>
      </c>
      <c r="O711" s="63">
        <f>IF($L$16-L711&lt;=0,$L$16-Table3[[#This Row],[Container finish time from URC (6" default)]]+52,$L$16-L711)</f>
        <v>12</v>
      </c>
      <c r="P711" s="71"/>
      <c r="Q711" s="71"/>
      <c r="R711" s="72"/>
      <c r="S711" s="77">
        <f>IF($L$16-M711&lt;=0,$L$16-Table3[DIRECT STICK or "All In" timing            with Callus or Basewell                   (6" default)]+52,$L$16-M711)</f>
        <v>9</v>
      </c>
    </row>
    <row r="712" spans="1:19" ht="19" customHeight="1" x14ac:dyDescent="0.3">
      <c r="A712" s="120"/>
      <c r="B712" s="110">
        <f>A712*Table3[[#This Row],[PPP]]</f>
        <v>0</v>
      </c>
      <c r="C712" s="47"/>
      <c r="D712" s="44">
        <v>21000</v>
      </c>
      <c r="E712" s="40" t="s">
        <v>115</v>
      </c>
      <c r="F712" s="40" t="s">
        <v>200</v>
      </c>
      <c r="G712" s="40" t="s">
        <v>680</v>
      </c>
      <c r="H712" s="28">
        <v>4</v>
      </c>
      <c r="I712" s="27" t="s">
        <v>24</v>
      </c>
      <c r="J712" s="27" t="s">
        <v>1124</v>
      </c>
      <c r="K712" s="27">
        <v>1</v>
      </c>
      <c r="L712" s="28">
        <v>8</v>
      </c>
      <c r="M712" s="28">
        <v>10</v>
      </c>
      <c r="N712" s="62">
        <f t="shared" si="16"/>
        <v>8</v>
      </c>
      <c r="O712" s="63">
        <f>IF($L$16-L712&lt;=0,$L$16-Table3[[#This Row],[Container finish time from URC (6" default)]]+52,$L$16-L712)</f>
        <v>12</v>
      </c>
      <c r="P712" s="71"/>
      <c r="Q712" s="71"/>
      <c r="R712" s="72"/>
      <c r="S712" s="77">
        <f>IF($L$16-M712&lt;=0,$L$16-Table3[DIRECT STICK or "All In" timing            with Callus or Basewell                   (6" default)]+52,$L$16-M712)</f>
        <v>10</v>
      </c>
    </row>
    <row r="713" spans="1:19" ht="19" customHeight="1" x14ac:dyDescent="0.3">
      <c r="A713" s="120"/>
      <c r="B713" s="110">
        <f>A713*Table3[[#This Row],[PPP]]</f>
        <v>0</v>
      </c>
      <c r="C713" s="47"/>
      <c r="D713" s="44">
        <v>21095</v>
      </c>
      <c r="E713" s="40" t="s">
        <v>115</v>
      </c>
      <c r="F713" s="40" t="s">
        <v>200</v>
      </c>
      <c r="G713" s="40" t="s">
        <v>681</v>
      </c>
      <c r="H713" s="28">
        <v>4</v>
      </c>
      <c r="I713" s="27" t="s">
        <v>24</v>
      </c>
      <c r="J713" s="27" t="s">
        <v>1124</v>
      </c>
      <c r="K713" s="27">
        <v>1</v>
      </c>
      <c r="L713" s="28">
        <v>8</v>
      </c>
      <c r="M713" s="28">
        <v>10</v>
      </c>
      <c r="N713" s="62">
        <f t="shared" si="16"/>
        <v>8</v>
      </c>
      <c r="O713" s="63">
        <f>IF($L$16-L713&lt;=0,$L$16-Table3[[#This Row],[Container finish time from URC (6" default)]]+52,$L$16-L713)</f>
        <v>12</v>
      </c>
      <c r="P713" s="71"/>
      <c r="Q713" s="71"/>
      <c r="R713" s="72"/>
      <c r="S713" s="77">
        <f>IF($L$16-M713&lt;=0,$L$16-Table3[DIRECT STICK or "All In" timing            with Callus or Basewell                   (6" default)]+52,$L$16-M713)</f>
        <v>10</v>
      </c>
    </row>
    <row r="714" spans="1:19" ht="19" customHeight="1" x14ac:dyDescent="0.3">
      <c r="A714" s="120"/>
      <c r="B714" s="110">
        <f>A714*Table3[[#This Row],[PPP]]</f>
        <v>0</v>
      </c>
      <c r="C714" s="47"/>
      <c r="D714" s="44">
        <v>21136</v>
      </c>
      <c r="E714" s="40" t="s">
        <v>115</v>
      </c>
      <c r="F714" s="40" t="s">
        <v>200</v>
      </c>
      <c r="G714" s="40" t="s">
        <v>682</v>
      </c>
      <c r="H714" s="28">
        <v>4</v>
      </c>
      <c r="I714" s="27" t="s">
        <v>24</v>
      </c>
      <c r="J714" s="27" t="s">
        <v>1124</v>
      </c>
      <c r="K714" s="27">
        <v>1</v>
      </c>
      <c r="L714" s="28">
        <v>8</v>
      </c>
      <c r="M714" s="28">
        <v>10</v>
      </c>
      <c r="N714" s="62">
        <f t="shared" si="16"/>
        <v>8</v>
      </c>
      <c r="O714" s="63">
        <f>IF($L$16-L714&lt;=0,$L$16-Table3[[#This Row],[Container finish time from URC (6" default)]]+52,$L$16-L714)</f>
        <v>12</v>
      </c>
      <c r="P714" s="71"/>
      <c r="Q714" s="71"/>
      <c r="R714" s="72"/>
      <c r="S714" s="77">
        <f>IF($L$16-M714&lt;=0,$L$16-Table3[DIRECT STICK or "All In" timing            with Callus or Basewell                   (6" default)]+52,$L$16-M714)</f>
        <v>10</v>
      </c>
    </row>
    <row r="715" spans="1:19" ht="19" customHeight="1" x14ac:dyDescent="0.3">
      <c r="A715" s="120"/>
      <c r="B715" s="110">
        <f>A715*Table3[[#This Row],[PPP]]</f>
        <v>0</v>
      </c>
      <c r="C715" s="47"/>
      <c r="D715" s="44">
        <v>21163</v>
      </c>
      <c r="E715" s="40" t="s">
        <v>115</v>
      </c>
      <c r="F715" s="40" t="s">
        <v>200</v>
      </c>
      <c r="G715" s="40" t="s">
        <v>683</v>
      </c>
      <c r="H715" s="28">
        <v>4</v>
      </c>
      <c r="I715" s="27" t="s">
        <v>24</v>
      </c>
      <c r="J715" s="27" t="s">
        <v>1124</v>
      </c>
      <c r="K715" s="27">
        <v>1</v>
      </c>
      <c r="L715" s="28">
        <v>8</v>
      </c>
      <c r="M715" s="28">
        <v>10</v>
      </c>
      <c r="N715" s="62">
        <f t="shared" si="16"/>
        <v>8</v>
      </c>
      <c r="O715" s="63">
        <f>IF($L$16-L715&lt;=0,$L$16-Table3[[#This Row],[Container finish time from URC (6" default)]]+52,$L$16-L715)</f>
        <v>12</v>
      </c>
      <c r="P715" s="71"/>
      <c r="Q715" s="71"/>
      <c r="R715" s="72"/>
      <c r="S715" s="77">
        <f>IF($L$16-M715&lt;=0,$L$16-Table3[DIRECT STICK or "All In" timing            with Callus or Basewell                   (6" default)]+52,$L$16-M715)</f>
        <v>10</v>
      </c>
    </row>
    <row r="716" spans="1:19" ht="19" customHeight="1" x14ac:dyDescent="0.3">
      <c r="A716" s="120"/>
      <c r="B716" s="110">
        <f>A716*Table3[[#This Row],[PPP]]</f>
        <v>0</v>
      </c>
      <c r="C716" s="47"/>
      <c r="D716" s="44">
        <v>21098</v>
      </c>
      <c r="E716" s="40" t="s">
        <v>115</v>
      </c>
      <c r="F716" s="40" t="s">
        <v>200</v>
      </c>
      <c r="G716" s="40" t="s">
        <v>684</v>
      </c>
      <c r="H716" s="28">
        <v>4</v>
      </c>
      <c r="I716" s="27" t="s">
        <v>24</v>
      </c>
      <c r="J716" s="27" t="s">
        <v>1124</v>
      </c>
      <c r="K716" s="27">
        <v>1</v>
      </c>
      <c r="L716" s="28">
        <v>8</v>
      </c>
      <c r="M716" s="28">
        <v>10</v>
      </c>
      <c r="N716" s="62">
        <f t="shared" si="16"/>
        <v>8</v>
      </c>
      <c r="O716" s="63">
        <f>IF($L$16-L716&lt;=0,$L$16-Table3[[#This Row],[Container finish time from URC (6" default)]]+52,$L$16-L716)</f>
        <v>12</v>
      </c>
      <c r="P716" s="71"/>
      <c r="Q716" s="71"/>
      <c r="R716" s="72"/>
      <c r="S716" s="77">
        <f>IF($L$16-M716&lt;=0,$L$16-Table3[DIRECT STICK or "All In" timing            with Callus or Basewell                   (6" default)]+52,$L$16-M716)</f>
        <v>10</v>
      </c>
    </row>
    <row r="717" spans="1:19" ht="19" customHeight="1" x14ac:dyDescent="0.3">
      <c r="A717" s="120"/>
      <c r="B717" s="110">
        <f>A717*Table3[[#This Row],[PPP]]</f>
        <v>0</v>
      </c>
      <c r="C717" s="47"/>
      <c r="D717" s="44">
        <v>21004</v>
      </c>
      <c r="E717" s="40" t="s">
        <v>115</v>
      </c>
      <c r="F717" s="40" t="s">
        <v>200</v>
      </c>
      <c r="G717" s="40" t="s">
        <v>685</v>
      </c>
      <c r="H717" s="28">
        <v>4</v>
      </c>
      <c r="I717" s="27" t="s">
        <v>24</v>
      </c>
      <c r="J717" s="27" t="s">
        <v>1124</v>
      </c>
      <c r="K717" s="27">
        <v>1</v>
      </c>
      <c r="L717" s="28">
        <v>8</v>
      </c>
      <c r="M717" s="28">
        <v>10</v>
      </c>
      <c r="N717" s="62">
        <f t="shared" si="16"/>
        <v>8</v>
      </c>
      <c r="O717" s="63">
        <f>IF($L$16-L717&lt;=0,$L$16-Table3[[#This Row],[Container finish time from URC (6" default)]]+52,$L$16-L717)</f>
        <v>12</v>
      </c>
      <c r="P717" s="71"/>
      <c r="Q717" s="71"/>
      <c r="R717" s="72"/>
      <c r="S717" s="77">
        <f>IF($L$16-M717&lt;=0,$L$16-Table3[DIRECT STICK or "All In" timing            with Callus or Basewell                   (6" default)]+52,$L$16-M717)</f>
        <v>10</v>
      </c>
    </row>
    <row r="718" spans="1:19" ht="19" customHeight="1" x14ac:dyDescent="0.3">
      <c r="A718" s="120"/>
      <c r="B718" s="110">
        <f>A718*Table3[[#This Row],[PPP]]</f>
        <v>0</v>
      </c>
      <c r="C718" s="48" t="s">
        <v>1000</v>
      </c>
      <c r="D718" s="45">
        <v>20497</v>
      </c>
      <c r="E718" s="40" t="s">
        <v>115</v>
      </c>
      <c r="F718" s="40" t="s">
        <v>200</v>
      </c>
      <c r="G718" s="40" t="s">
        <v>1044</v>
      </c>
      <c r="H718" s="28">
        <v>4</v>
      </c>
      <c r="I718" s="27" t="s">
        <v>24</v>
      </c>
      <c r="J718" s="27" t="s">
        <v>1124</v>
      </c>
      <c r="K718" s="27">
        <v>1</v>
      </c>
      <c r="L718" s="27">
        <v>8</v>
      </c>
      <c r="M718" s="27">
        <v>10</v>
      </c>
      <c r="N718" s="67">
        <f t="shared" si="16"/>
        <v>8</v>
      </c>
      <c r="O718" s="68">
        <f>IF($L$16-L718&lt;=0,$L$16-Table3[[#This Row],[Container finish time from URC (6" default)]]+52,$L$16-L718)</f>
        <v>12</v>
      </c>
      <c r="P718" s="71"/>
      <c r="Q718" s="73"/>
      <c r="R718" s="74"/>
      <c r="S718" s="77">
        <f>IF($L$16-M718&lt;=0,$L$16-Table3[DIRECT STICK or "All In" timing            with Callus or Basewell                   (6" default)]+52,$L$16-M718)</f>
        <v>10</v>
      </c>
    </row>
    <row r="719" spans="1:19" ht="19" customHeight="1" x14ac:dyDescent="0.3">
      <c r="A719" s="120"/>
      <c r="B719" s="110">
        <f>A719*Table3[[#This Row],[PPP]]</f>
        <v>0</v>
      </c>
      <c r="C719" s="47"/>
      <c r="D719" s="44">
        <v>20562</v>
      </c>
      <c r="E719" s="40" t="s">
        <v>115</v>
      </c>
      <c r="F719" s="40" t="s">
        <v>200</v>
      </c>
      <c r="G719" s="40" t="s">
        <v>686</v>
      </c>
      <c r="H719" s="28">
        <v>4</v>
      </c>
      <c r="I719" s="27" t="s">
        <v>24</v>
      </c>
      <c r="J719" s="27" t="s">
        <v>1124</v>
      </c>
      <c r="K719" s="27">
        <v>1</v>
      </c>
      <c r="L719" s="28">
        <v>8</v>
      </c>
      <c r="M719" s="28">
        <v>10</v>
      </c>
      <c r="N719" s="62">
        <f t="shared" si="16"/>
        <v>8</v>
      </c>
      <c r="O719" s="63">
        <f>IF($L$16-L719&lt;=0,$L$16-Table3[[#This Row],[Container finish time from URC (6" default)]]+52,$L$16-L719)</f>
        <v>12</v>
      </c>
      <c r="P719" s="71"/>
      <c r="Q719" s="71"/>
      <c r="R719" s="72"/>
      <c r="S719" s="77">
        <f>IF($L$16-M719&lt;=0,$L$16-Table3[DIRECT STICK or "All In" timing            with Callus or Basewell                   (6" default)]+52,$L$16-M719)</f>
        <v>10</v>
      </c>
    </row>
    <row r="720" spans="1:19" ht="19" customHeight="1" x14ac:dyDescent="0.3">
      <c r="A720" s="120"/>
      <c r="B720" s="110">
        <f>A720*Table3[[#This Row],[PPP]]</f>
        <v>0</v>
      </c>
      <c r="C720" s="47"/>
      <c r="D720" s="44">
        <v>21165</v>
      </c>
      <c r="E720" s="40" t="s">
        <v>115</v>
      </c>
      <c r="F720" s="40" t="s">
        <v>200</v>
      </c>
      <c r="G720" s="40" t="s">
        <v>687</v>
      </c>
      <c r="H720" s="28">
        <v>4</v>
      </c>
      <c r="I720" s="27" t="s">
        <v>24</v>
      </c>
      <c r="J720" s="27" t="s">
        <v>1124</v>
      </c>
      <c r="K720" s="27">
        <v>1</v>
      </c>
      <c r="L720" s="28">
        <v>8</v>
      </c>
      <c r="M720" s="28">
        <v>10</v>
      </c>
      <c r="N720" s="62">
        <f t="shared" si="16"/>
        <v>8</v>
      </c>
      <c r="O720" s="63">
        <f>IF($L$16-L720&lt;=0,$L$16-Table3[[#This Row],[Container finish time from URC (6" default)]]+52,$L$16-L720)</f>
        <v>12</v>
      </c>
      <c r="P720" s="71"/>
      <c r="Q720" s="71"/>
      <c r="R720" s="72"/>
      <c r="S720" s="77">
        <f>IF($L$16-M720&lt;=0,$L$16-Table3[DIRECT STICK or "All In" timing            with Callus or Basewell                   (6" default)]+52,$L$16-M720)</f>
        <v>10</v>
      </c>
    </row>
    <row r="721" spans="1:19" ht="19" customHeight="1" x14ac:dyDescent="0.3">
      <c r="A721" s="120"/>
      <c r="B721" s="110">
        <f>A721*Table3[[#This Row],[PPP]]</f>
        <v>0</v>
      </c>
      <c r="C721" s="47"/>
      <c r="D721" s="44">
        <v>21006</v>
      </c>
      <c r="E721" s="40" t="s">
        <v>115</v>
      </c>
      <c r="F721" s="40" t="s">
        <v>200</v>
      </c>
      <c r="G721" s="40" t="s">
        <v>688</v>
      </c>
      <c r="H721" s="28">
        <v>4</v>
      </c>
      <c r="I721" s="27" t="s">
        <v>24</v>
      </c>
      <c r="J721" s="27" t="s">
        <v>1124</v>
      </c>
      <c r="K721" s="27">
        <v>1</v>
      </c>
      <c r="L721" s="28">
        <v>8</v>
      </c>
      <c r="M721" s="28">
        <v>10</v>
      </c>
      <c r="N721" s="62">
        <f t="shared" si="16"/>
        <v>8</v>
      </c>
      <c r="O721" s="63">
        <f>IF($L$16-L721&lt;=0,$L$16-Table3[[#This Row],[Container finish time from URC (6" default)]]+52,$L$16-L721)</f>
        <v>12</v>
      </c>
      <c r="P721" s="71"/>
      <c r="Q721" s="71"/>
      <c r="R721" s="72"/>
      <c r="S721" s="77">
        <f>IF($L$16-M721&lt;=0,$L$16-Table3[DIRECT STICK or "All In" timing            with Callus or Basewell                   (6" default)]+52,$L$16-M721)</f>
        <v>10</v>
      </c>
    </row>
    <row r="722" spans="1:19" ht="19" customHeight="1" x14ac:dyDescent="0.3">
      <c r="A722" s="120"/>
      <c r="B722" s="110">
        <f>A722*Table3[[#This Row],[PPP]]</f>
        <v>0</v>
      </c>
      <c r="C722" s="47"/>
      <c r="D722" s="44">
        <v>20578</v>
      </c>
      <c r="E722" s="40" t="s">
        <v>115</v>
      </c>
      <c r="F722" s="40" t="s">
        <v>200</v>
      </c>
      <c r="G722" s="40" t="s">
        <v>689</v>
      </c>
      <c r="H722" s="28">
        <v>4</v>
      </c>
      <c r="I722" s="27" t="s">
        <v>24</v>
      </c>
      <c r="J722" s="27" t="s">
        <v>1124</v>
      </c>
      <c r="K722" s="27">
        <v>1</v>
      </c>
      <c r="L722" s="28">
        <v>8</v>
      </c>
      <c r="M722" s="28">
        <v>10</v>
      </c>
      <c r="N722" s="62">
        <f t="shared" si="16"/>
        <v>8</v>
      </c>
      <c r="O722" s="63">
        <f>IF($L$16-L722&lt;=0,$L$16-Table3[[#This Row],[Container finish time from URC (6" default)]]+52,$L$16-L722)</f>
        <v>12</v>
      </c>
      <c r="P722" s="71"/>
      <c r="Q722" s="71"/>
      <c r="R722" s="72"/>
      <c r="S722" s="77">
        <f>IF($L$16-M722&lt;=0,$L$16-Table3[DIRECT STICK or "All In" timing            with Callus or Basewell                   (6" default)]+52,$L$16-M722)</f>
        <v>10</v>
      </c>
    </row>
    <row r="723" spans="1:19" ht="19" customHeight="1" x14ac:dyDescent="0.3">
      <c r="A723" s="120"/>
      <c r="B723" s="110">
        <f>A723*Table3[[#This Row],[PPP]]</f>
        <v>0</v>
      </c>
      <c r="C723" s="47"/>
      <c r="D723" s="44">
        <v>21524</v>
      </c>
      <c r="E723" s="40" t="s">
        <v>115</v>
      </c>
      <c r="F723" s="40" t="s">
        <v>201</v>
      </c>
      <c r="G723" s="40" t="s">
        <v>690</v>
      </c>
      <c r="H723" s="28">
        <v>4</v>
      </c>
      <c r="I723" s="27" t="s">
        <v>25</v>
      </c>
      <c r="J723" s="27" t="s">
        <v>1124</v>
      </c>
      <c r="K723" s="27">
        <v>2</v>
      </c>
      <c r="L723" s="28">
        <v>8</v>
      </c>
      <c r="M723" s="28">
        <v>10</v>
      </c>
      <c r="N723" s="62">
        <f t="shared" si="16"/>
        <v>8</v>
      </c>
      <c r="O723" s="63">
        <f>IF($L$16-L723&lt;=0,$L$16-Table3[[#This Row],[Container finish time from URC (6" default)]]+52,$L$16-L723)</f>
        <v>12</v>
      </c>
      <c r="P723" s="71"/>
      <c r="Q723" s="71"/>
      <c r="R723" s="72"/>
      <c r="S723" s="77">
        <f>IF($L$16-M723&lt;=0,$L$16-Table3[DIRECT STICK or "All In" timing            with Callus or Basewell                   (6" default)]+52,$L$16-M723)</f>
        <v>10</v>
      </c>
    </row>
    <row r="724" spans="1:19" ht="19" customHeight="1" x14ac:dyDescent="0.3">
      <c r="A724" s="120"/>
      <c r="B724" s="110">
        <f>A724*Table3[[#This Row],[PPP]]</f>
        <v>0</v>
      </c>
      <c r="C724" s="47"/>
      <c r="D724" s="44">
        <v>21525</v>
      </c>
      <c r="E724" s="40" t="s">
        <v>115</v>
      </c>
      <c r="F724" s="40" t="s">
        <v>201</v>
      </c>
      <c r="G724" s="40" t="s">
        <v>691</v>
      </c>
      <c r="H724" s="28">
        <v>4</v>
      </c>
      <c r="I724" s="27" t="s">
        <v>25</v>
      </c>
      <c r="J724" s="27" t="s">
        <v>1124</v>
      </c>
      <c r="K724" s="27">
        <v>2</v>
      </c>
      <c r="L724" s="28">
        <v>8</v>
      </c>
      <c r="M724" s="28">
        <v>10</v>
      </c>
      <c r="N724" s="62">
        <f t="shared" si="16"/>
        <v>8</v>
      </c>
      <c r="O724" s="63">
        <f>IF($L$16-L724&lt;=0,$L$16-Table3[[#This Row],[Container finish time from URC (6" default)]]+52,$L$16-L724)</f>
        <v>12</v>
      </c>
      <c r="P724" s="71"/>
      <c r="Q724" s="71"/>
      <c r="R724" s="72"/>
      <c r="S724" s="77">
        <f>IF($L$16-M724&lt;=0,$L$16-Table3[DIRECT STICK or "All In" timing            with Callus or Basewell                   (6" default)]+52,$L$16-M724)</f>
        <v>10</v>
      </c>
    </row>
    <row r="725" spans="1:19" ht="19" customHeight="1" x14ac:dyDescent="0.3">
      <c r="A725" s="120"/>
      <c r="B725" s="110">
        <f>A725*Table3[[#This Row],[PPP]]</f>
        <v>0</v>
      </c>
      <c r="C725" s="47"/>
      <c r="D725" s="44">
        <v>21526</v>
      </c>
      <c r="E725" s="40" t="s">
        <v>115</v>
      </c>
      <c r="F725" s="40" t="s">
        <v>201</v>
      </c>
      <c r="G725" s="40" t="s">
        <v>692</v>
      </c>
      <c r="H725" s="28">
        <v>4</v>
      </c>
      <c r="I725" s="27" t="s">
        <v>25</v>
      </c>
      <c r="J725" s="27" t="s">
        <v>1124</v>
      </c>
      <c r="K725" s="27">
        <v>2</v>
      </c>
      <c r="L725" s="28">
        <v>8</v>
      </c>
      <c r="M725" s="28">
        <v>10</v>
      </c>
      <c r="N725" s="62">
        <f t="shared" si="16"/>
        <v>8</v>
      </c>
      <c r="O725" s="63">
        <f>IF($L$16-L725&lt;=0,$L$16-Table3[[#This Row],[Container finish time from URC (6" default)]]+52,$L$16-L725)</f>
        <v>12</v>
      </c>
      <c r="P725" s="71"/>
      <c r="Q725" s="71"/>
      <c r="R725" s="72"/>
      <c r="S725" s="77">
        <f>IF($L$16-M725&lt;=0,$L$16-Table3[DIRECT STICK or "All In" timing            with Callus or Basewell                   (6" default)]+52,$L$16-M725)</f>
        <v>10</v>
      </c>
    </row>
    <row r="726" spans="1:19" ht="19" customHeight="1" x14ac:dyDescent="0.3">
      <c r="A726" s="120"/>
      <c r="B726" s="110">
        <f>A726*Table3[[#This Row],[PPP]]</f>
        <v>0</v>
      </c>
      <c r="C726" s="47"/>
      <c r="D726" s="44">
        <v>21110</v>
      </c>
      <c r="E726" s="40" t="s">
        <v>115</v>
      </c>
      <c r="F726" s="40" t="s">
        <v>202</v>
      </c>
      <c r="G726" s="40" t="s">
        <v>693</v>
      </c>
      <c r="H726" s="28">
        <v>4</v>
      </c>
      <c r="I726" s="27" t="s">
        <v>24</v>
      </c>
      <c r="J726" s="27" t="s">
        <v>1124</v>
      </c>
      <c r="K726" s="27">
        <v>1</v>
      </c>
      <c r="L726" s="28">
        <v>8</v>
      </c>
      <c r="M726" s="28">
        <v>10</v>
      </c>
      <c r="N726" s="62">
        <f t="shared" si="16"/>
        <v>8</v>
      </c>
      <c r="O726" s="63">
        <f>IF($L$16-L726&lt;=0,$L$16-Table3[[#This Row],[Container finish time from URC (6" default)]]+52,$L$16-L726)</f>
        <v>12</v>
      </c>
      <c r="P726" s="71"/>
      <c r="Q726" s="71"/>
      <c r="R726" s="72"/>
      <c r="S726" s="77">
        <f>IF($L$16-M726&lt;=0,$L$16-Table3[DIRECT STICK or "All In" timing            with Callus or Basewell                   (6" default)]+52,$L$16-M726)</f>
        <v>10</v>
      </c>
    </row>
    <row r="727" spans="1:19" ht="19" customHeight="1" x14ac:dyDescent="0.3">
      <c r="A727" s="120"/>
      <c r="B727" s="110">
        <f>A727*Table3[[#This Row],[PPP]]</f>
        <v>0</v>
      </c>
      <c r="C727" s="47"/>
      <c r="D727" s="44">
        <v>21117</v>
      </c>
      <c r="E727" s="40" t="s">
        <v>115</v>
      </c>
      <c r="F727" s="40" t="s">
        <v>202</v>
      </c>
      <c r="G727" s="40" t="s">
        <v>694</v>
      </c>
      <c r="H727" s="28">
        <v>4</v>
      </c>
      <c r="I727" s="27" t="s">
        <v>24</v>
      </c>
      <c r="J727" s="27" t="s">
        <v>1124</v>
      </c>
      <c r="K727" s="27">
        <v>1</v>
      </c>
      <c r="L727" s="28">
        <v>8</v>
      </c>
      <c r="M727" s="28">
        <v>10</v>
      </c>
      <c r="N727" s="62">
        <f t="shared" si="16"/>
        <v>8</v>
      </c>
      <c r="O727" s="63">
        <f>IF($L$16-L727&lt;=0,$L$16-Table3[[#This Row],[Container finish time from URC (6" default)]]+52,$L$16-L727)</f>
        <v>12</v>
      </c>
      <c r="P727" s="71"/>
      <c r="Q727" s="71"/>
      <c r="R727" s="72"/>
      <c r="S727" s="77">
        <f>IF($L$16-M727&lt;=0,$L$16-Table3[DIRECT STICK or "All In" timing            with Callus or Basewell                   (6" default)]+52,$L$16-M727)</f>
        <v>10</v>
      </c>
    </row>
    <row r="728" spans="1:19" ht="19" customHeight="1" x14ac:dyDescent="0.3">
      <c r="A728" s="120"/>
      <c r="B728" s="110">
        <f>A728*Table3[[#This Row],[PPP]]</f>
        <v>0</v>
      </c>
      <c r="C728" s="47"/>
      <c r="D728" s="44">
        <v>21118</v>
      </c>
      <c r="E728" s="40" t="s">
        <v>115</v>
      </c>
      <c r="F728" s="40" t="s">
        <v>202</v>
      </c>
      <c r="G728" s="40" t="s">
        <v>695</v>
      </c>
      <c r="H728" s="28">
        <v>4</v>
      </c>
      <c r="I728" s="27" t="s">
        <v>24</v>
      </c>
      <c r="J728" s="27" t="s">
        <v>1124</v>
      </c>
      <c r="K728" s="27">
        <v>1</v>
      </c>
      <c r="L728" s="28">
        <v>8</v>
      </c>
      <c r="M728" s="28">
        <v>10</v>
      </c>
      <c r="N728" s="62">
        <f t="shared" si="16"/>
        <v>8</v>
      </c>
      <c r="O728" s="63">
        <f>IF($L$16-L728&lt;=0,$L$16-Table3[[#This Row],[Container finish time from URC (6" default)]]+52,$L$16-L728)</f>
        <v>12</v>
      </c>
      <c r="P728" s="71"/>
      <c r="Q728" s="71"/>
      <c r="R728" s="72"/>
      <c r="S728" s="77">
        <f>IF($L$16-M728&lt;=0,$L$16-Table3[DIRECT STICK or "All In" timing            with Callus or Basewell                   (6" default)]+52,$L$16-M728)</f>
        <v>10</v>
      </c>
    </row>
    <row r="729" spans="1:19" ht="19" customHeight="1" x14ac:dyDescent="0.3">
      <c r="A729" s="120"/>
      <c r="B729" s="110">
        <f>A729*Table3[[#This Row],[PPP]]</f>
        <v>0</v>
      </c>
      <c r="C729" s="47"/>
      <c r="D729" s="44">
        <v>21119</v>
      </c>
      <c r="E729" s="40" t="s">
        <v>115</v>
      </c>
      <c r="F729" s="40" t="s">
        <v>202</v>
      </c>
      <c r="G729" s="40" t="s">
        <v>696</v>
      </c>
      <c r="H729" s="28">
        <v>4</v>
      </c>
      <c r="I729" s="27" t="s">
        <v>24</v>
      </c>
      <c r="J729" s="27" t="s">
        <v>1124</v>
      </c>
      <c r="K729" s="27">
        <v>1</v>
      </c>
      <c r="L729" s="28">
        <v>8</v>
      </c>
      <c r="M729" s="28">
        <v>10</v>
      </c>
      <c r="N729" s="62">
        <f t="shared" si="16"/>
        <v>8</v>
      </c>
      <c r="O729" s="63">
        <f>IF($L$16-L729&lt;=0,$L$16-Table3[[#This Row],[Container finish time from URC (6" default)]]+52,$L$16-L729)</f>
        <v>12</v>
      </c>
      <c r="P729" s="71"/>
      <c r="Q729" s="71"/>
      <c r="R729" s="72"/>
      <c r="S729" s="77">
        <f>IF($L$16-M729&lt;=0,$L$16-Table3[DIRECT STICK or "All In" timing            with Callus or Basewell                   (6" default)]+52,$L$16-M729)</f>
        <v>10</v>
      </c>
    </row>
    <row r="730" spans="1:19" ht="19" customHeight="1" x14ac:dyDescent="0.3">
      <c r="A730" s="120"/>
      <c r="B730" s="110">
        <f>A730*Table3[[#This Row],[PPP]]</f>
        <v>0</v>
      </c>
      <c r="C730" s="47"/>
      <c r="D730" s="44">
        <v>21121</v>
      </c>
      <c r="E730" s="40" t="s">
        <v>115</v>
      </c>
      <c r="F730" s="40" t="s">
        <v>202</v>
      </c>
      <c r="G730" s="40" t="s">
        <v>697</v>
      </c>
      <c r="H730" s="28">
        <v>4</v>
      </c>
      <c r="I730" s="27" t="s">
        <v>24</v>
      </c>
      <c r="J730" s="27" t="s">
        <v>1124</v>
      </c>
      <c r="K730" s="27">
        <v>1</v>
      </c>
      <c r="L730" s="28">
        <v>8</v>
      </c>
      <c r="M730" s="28">
        <v>10</v>
      </c>
      <c r="N730" s="62">
        <f t="shared" si="16"/>
        <v>8</v>
      </c>
      <c r="O730" s="63">
        <f>IF($L$16-L730&lt;=0,$L$16-Table3[[#This Row],[Container finish time from URC (6" default)]]+52,$L$16-L730)</f>
        <v>12</v>
      </c>
      <c r="P730" s="71"/>
      <c r="Q730" s="71"/>
      <c r="R730" s="72"/>
      <c r="S730" s="77">
        <f>IF($L$16-M730&lt;=0,$L$16-Table3[DIRECT STICK or "All In" timing            with Callus or Basewell                   (6" default)]+52,$L$16-M730)</f>
        <v>10</v>
      </c>
    </row>
    <row r="731" spans="1:19" ht="19" customHeight="1" x14ac:dyDescent="0.3">
      <c r="A731" s="120"/>
      <c r="B731" s="110">
        <f>A731*Table3[[#This Row],[PPP]]</f>
        <v>0</v>
      </c>
      <c r="C731" s="47"/>
      <c r="D731" s="44">
        <v>21112</v>
      </c>
      <c r="E731" s="40" t="s">
        <v>115</v>
      </c>
      <c r="F731" s="40" t="s">
        <v>202</v>
      </c>
      <c r="G731" s="40" t="s">
        <v>698</v>
      </c>
      <c r="H731" s="28">
        <v>4</v>
      </c>
      <c r="I731" s="27" t="s">
        <v>24</v>
      </c>
      <c r="J731" s="27" t="s">
        <v>1124</v>
      </c>
      <c r="K731" s="27">
        <v>1</v>
      </c>
      <c r="L731" s="28">
        <v>8</v>
      </c>
      <c r="M731" s="28">
        <v>10</v>
      </c>
      <c r="N731" s="62">
        <f t="shared" si="16"/>
        <v>8</v>
      </c>
      <c r="O731" s="63">
        <f>IF($L$16-L731&lt;=0,$L$16-Table3[[#This Row],[Container finish time from URC (6" default)]]+52,$L$16-L731)</f>
        <v>12</v>
      </c>
      <c r="P731" s="71"/>
      <c r="Q731" s="71"/>
      <c r="R731" s="72"/>
      <c r="S731" s="77">
        <f>IF($L$16-M731&lt;=0,$L$16-Table3[DIRECT STICK or "All In" timing            with Callus or Basewell                   (6" default)]+52,$L$16-M731)</f>
        <v>10</v>
      </c>
    </row>
    <row r="732" spans="1:19" ht="19" customHeight="1" x14ac:dyDescent="0.3">
      <c r="A732" s="120"/>
      <c r="B732" s="110">
        <f>A732*Table3[[#This Row],[PPP]]</f>
        <v>0</v>
      </c>
      <c r="C732" s="47"/>
      <c r="D732" s="44">
        <v>21123</v>
      </c>
      <c r="E732" s="40" t="s">
        <v>115</v>
      </c>
      <c r="F732" s="40" t="s">
        <v>202</v>
      </c>
      <c r="G732" s="40" t="s">
        <v>699</v>
      </c>
      <c r="H732" s="28">
        <v>4</v>
      </c>
      <c r="I732" s="27" t="s">
        <v>24</v>
      </c>
      <c r="J732" s="27" t="s">
        <v>1124</v>
      </c>
      <c r="K732" s="27">
        <v>1</v>
      </c>
      <c r="L732" s="28">
        <v>8</v>
      </c>
      <c r="M732" s="28">
        <v>10</v>
      </c>
      <c r="N732" s="62">
        <f t="shared" si="16"/>
        <v>8</v>
      </c>
      <c r="O732" s="63">
        <f>IF($L$16-L732&lt;=0,$L$16-Table3[[#This Row],[Container finish time from URC (6" default)]]+52,$L$16-L732)</f>
        <v>12</v>
      </c>
      <c r="P732" s="71"/>
      <c r="Q732" s="71"/>
      <c r="R732" s="72"/>
      <c r="S732" s="77">
        <f>IF($L$16-M732&lt;=0,$L$16-Table3[DIRECT STICK or "All In" timing            with Callus or Basewell                   (6" default)]+52,$L$16-M732)</f>
        <v>10</v>
      </c>
    </row>
    <row r="733" spans="1:19" ht="19" customHeight="1" x14ac:dyDescent="0.3">
      <c r="A733" s="120"/>
      <c r="B733" s="110">
        <f>A733*Table3[[#This Row],[PPP]]</f>
        <v>0</v>
      </c>
      <c r="C733" s="47"/>
      <c r="D733" s="44">
        <v>21124</v>
      </c>
      <c r="E733" s="40" t="s">
        <v>115</v>
      </c>
      <c r="F733" s="40" t="s">
        <v>202</v>
      </c>
      <c r="G733" s="40" t="s">
        <v>700</v>
      </c>
      <c r="H733" s="28">
        <v>4</v>
      </c>
      <c r="I733" s="27" t="s">
        <v>24</v>
      </c>
      <c r="J733" s="27" t="s">
        <v>1124</v>
      </c>
      <c r="K733" s="27">
        <v>1</v>
      </c>
      <c r="L733" s="28">
        <v>8</v>
      </c>
      <c r="M733" s="28">
        <v>10</v>
      </c>
      <c r="N733" s="62">
        <f t="shared" si="16"/>
        <v>8</v>
      </c>
      <c r="O733" s="63">
        <f>IF($L$16-L733&lt;=0,$L$16-Table3[[#This Row],[Container finish time from URC (6" default)]]+52,$L$16-L733)</f>
        <v>12</v>
      </c>
      <c r="P733" s="71"/>
      <c r="Q733" s="71"/>
      <c r="R733" s="72"/>
      <c r="S733" s="77">
        <f>IF($L$16-M733&lt;=0,$L$16-Table3[DIRECT STICK or "All In" timing            with Callus or Basewell                   (6" default)]+52,$L$16-M733)</f>
        <v>10</v>
      </c>
    </row>
    <row r="734" spans="1:19" ht="19" customHeight="1" x14ac:dyDescent="0.3">
      <c r="A734" s="120"/>
      <c r="B734" s="110">
        <f>A734*Table3[[#This Row],[PPP]]</f>
        <v>0</v>
      </c>
      <c r="C734" s="47"/>
      <c r="D734" s="44">
        <v>21113</v>
      </c>
      <c r="E734" s="40" t="s">
        <v>115</v>
      </c>
      <c r="F734" s="40" t="s">
        <v>202</v>
      </c>
      <c r="G734" s="40" t="s">
        <v>701</v>
      </c>
      <c r="H734" s="28">
        <v>4</v>
      </c>
      <c r="I734" s="27" t="s">
        <v>24</v>
      </c>
      <c r="J734" s="27" t="s">
        <v>1124</v>
      </c>
      <c r="K734" s="27">
        <v>1</v>
      </c>
      <c r="L734" s="28">
        <v>8</v>
      </c>
      <c r="M734" s="28">
        <v>10</v>
      </c>
      <c r="N734" s="62">
        <f t="shared" si="16"/>
        <v>8</v>
      </c>
      <c r="O734" s="63">
        <f>IF($L$16-L734&lt;=0,$L$16-Table3[[#This Row],[Container finish time from URC (6" default)]]+52,$L$16-L734)</f>
        <v>12</v>
      </c>
      <c r="P734" s="71"/>
      <c r="Q734" s="71"/>
      <c r="R734" s="72"/>
      <c r="S734" s="77">
        <f>IF($L$16-M734&lt;=0,$L$16-Table3[DIRECT STICK or "All In" timing            with Callus or Basewell                   (6" default)]+52,$L$16-M734)</f>
        <v>10</v>
      </c>
    </row>
    <row r="735" spans="1:19" ht="19" customHeight="1" x14ac:dyDescent="0.3">
      <c r="A735" s="120"/>
      <c r="B735" s="110">
        <f>A735*Table3[[#This Row],[PPP]]</f>
        <v>0</v>
      </c>
      <c r="C735" s="47"/>
      <c r="D735" s="44">
        <v>20128</v>
      </c>
      <c r="E735" s="40" t="s">
        <v>115</v>
      </c>
      <c r="F735" s="40" t="s">
        <v>202</v>
      </c>
      <c r="G735" s="40" t="s">
        <v>702</v>
      </c>
      <c r="H735" s="28">
        <v>4</v>
      </c>
      <c r="I735" s="27" t="s">
        <v>24</v>
      </c>
      <c r="J735" s="27" t="s">
        <v>1124</v>
      </c>
      <c r="K735" s="27">
        <v>1</v>
      </c>
      <c r="L735" s="28">
        <v>8</v>
      </c>
      <c r="M735" s="28">
        <v>10</v>
      </c>
      <c r="N735" s="62">
        <f t="shared" si="16"/>
        <v>8</v>
      </c>
      <c r="O735" s="63">
        <f>IF($L$16-L735&lt;=0,$L$16-Table3[[#This Row],[Container finish time from URC (6" default)]]+52,$L$16-L735)</f>
        <v>12</v>
      </c>
      <c r="P735" s="71"/>
      <c r="Q735" s="71"/>
      <c r="R735" s="72"/>
      <c r="S735" s="77">
        <f>IF($L$16-M735&lt;=0,$L$16-Table3[DIRECT STICK or "All In" timing            with Callus or Basewell                   (6" default)]+52,$L$16-M735)</f>
        <v>10</v>
      </c>
    </row>
    <row r="736" spans="1:19" ht="19" customHeight="1" x14ac:dyDescent="0.3">
      <c r="A736" s="120"/>
      <c r="B736" s="110">
        <f>A736*Table3[[#This Row],[PPP]]</f>
        <v>0</v>
      </c>
      <c r="C736" s="47"/>
      <c r="D736" s="44">
        <v>21126</v>
      </c>
      <c r="E736" s="40" t="s">
        <v>115</v>
      </c>
      <c r="F736" s="40" t="s">
        <v>202</v>
      </c>
      <c r="G736" s="40" t="s">
        <v>703</v>
      </c>
      <c r="H736" s="28">
        <v>4</v>
      </c>
      <c r="I736" s="27" t="s">
        <v>24</v>
      </c>
      <c r="J736" s="27" t="s">
        <v>1124</v>
      </c>
      <c r="K736" s="27">
        <v>1</v>
      </c>
      <c r="L736" s="28">
        <v>8</v>
      </c>
      <c r="M736" s="28">
        <v>10</v>
      </c>
      <c r="N736" s="62">
        <f t="shared" si="16"/>
        <v>8</v>
      </c>
      <c r="O736" s="63">
        <f>IF($L$16-L736&lt;=0,$L$16-Table3[[#This Row],[Container finish time from URC (6" default)]]+52,$L$16-L736)</f>
        <v>12</v>
      </c>
      <c r="P736" s="71"/>
      <c r="Q736" s="71"/>
      <c r="R736" s="72"/>
      <c r="S736" s="77">
        <f>IF($L$16-M736&lt;=0,$L$16-Table3[DIRECT STICK or "All In" timing            with Callus or Basewell                   (6" default)]+52,$L$16-M736)</f>
        <v>10</v>
      </c>
    </row>
    <row r="737" spans="1:19" ht="19" customHeight="1" x14ac:dyDescent="0.3">
      <c r="A737" s="120"/>
      <c r="B737" s="110">
        <f>A737*Table3[[#This Row],[PPP]]</f>
        <v>0</v>
      </c>
      <c r="C737" s="47"/>
      <c r="D737" s="44">
        <v>21127</v>
      </c>
      <c r="E737" s="40" t="s">
        <v>115</v>
      </c>
      <c r="F737" s="40" t="s">
        <v>202</v>
      </c>
      <c r="G737" s="40" t="s">
        <v>704</v>
      </c>
      <c r="H737" s="28">
        <v>4</v>
      </c>
      <c r="I737" s="27" t="s">
        <v>24</v>
      </c>
      <c r="J737" s="27" t="s">
        <v>1124</v>
      </c>
      <c r="K737" s="27">
        <v>1</v>
      </c>
      <c r="L737" s="28">
        <v>8</v>
      </c>
      <c r="M737" s="28">
        <v>10</v>
      </c>
      <c r="N737" s="62">
        <f t="shared" si="16"/>
        <v>8</v>
      </c>
      <c r="O737" s="63">
        <f>IF($L$16-L737&lt;=0,$L$16-Table3[[#This Row],[Container finish time from URC (6" default)]]+52,$L$16-L737)</f>
        <v>12</v>
      </c>
      <c r="P737" s="71"/>
      <c r="Q737" s="71"/>
      <c r="R737" s="72"/>
      <c r="S737" s="77">
        <f>IF($L$16-M737&lt;=0,$L$16-Table3[DIRECT STICK or "All In" timing            with Callus or Basewell                   (6" default)]+52,$L$16-M737)</f>
        <v>10</v>
      </c>
    </row>
    <row r="738" spans="1:19" ht="19" customHeight="1" x14ac:dyDescent="0.3">
      <c r="A738" s="120"/>
      <c r="B738" s="110">
        <f>A738*Table3[[#This Row],[PPP]]</f>
        <v>0</v>
      </c>
      <c r="C738" s="47"/>
      <c r="D738" s="44">
        <v>21114</v>
      </c>
      <c r="E738" s="40" t="s">
        <v>115</v>
      </c>
      <c r="F738" s="40" t="s">
        <v>202</v>
      </c>
      <c r="G738" s="40" t="s">
        <v>705</v>
      </c>
      <c r="H738" s="28">
        <v>4</v>
      </c>
      <c r="I738" s="27" t="s">
        <v>24</v>
      </c>
      <c r="J738" s="27" t="s">
        <v>1124</v>
      </c>
      <c r="K738" s="27">
        <v>1</v>
      </c>
      <c r="L738" s="28">
        <v>8</v>
      </c>
      <c r="M738" s="28">
        <v>10</v>
      </c>
      <c r="N738" s="62">
        <f t="shared" si="16"/>
        <v>8</v>
      </c>
      <c r="O738" s="63">
        <f>IF($L$16-L738&lt;=0,$L$16-Table3[[#This Row],[Container finish time from URC (6" default)]]+52,$L$16-L738)</f>
        <v>12</v>
      </c>
      <c r="P738" s="71"/>
      <c r="Q738" s="71"/>
      <c r="R738" s="72"/>
      <c r="S738" s="77">
        <f>IF($L$16-M738&lt;=0,$L$16-Table3[DIRECT STICK or "All In" timing            with Callus or Basewell                   (6" default)]+52,$L$16-M738)</f>
        <v>10</v>
      </c>
    </row>
    <row r="739" spans="1:19" ht="19" customHeight="1" x14ac:dyDescent="0.3">
      <c r="A739" s="120"/>
      <c r="B739" s="110">
        <f>A739*Table3[[#This Row],[PPP]]</f>
        <v>0</v>
      </c>
      <c r="C739" s="47"/>
      <c r="D739" s="44">
        <v>21843</v>
      </c>
      <c r="E739" s="40" t="s">
        <v>115</v>
      </c>
      <c r="F739" s="40" t="s">
        <v>202</v>
      </c>
      <c r="G739" s="40" t="s">
        <v>706</v>
      </c>
      <c r="H739" s="28">
        <v>4</v>
      </c>
      <c r="I739" s="27" t="s">
        <v>24</v>
      </c>
      <c r="J739" s="27" t="s">
        <v>1124</v>
      </c>
      <c r="K739" s="27">
        <v>1</v>
      </c>
      <c r="L739" s="28">
        <v>8</v>
      </c>
      <c r="M739" s="28">
        <v>10</v>
      </c>
      <c r="N739" s="62">
        <f t="shared" si="16"/>
        <v>8</v>
      </c>
      <c r="O739" s="63">
        <f>IF($L$16-L739&lt;=0,$L$16-Table3[[#This Row],[Container finish time from URC (6" default)]]+52,$L$16-L739)</f>
        <v>12</v>
      </c>
      <c r="P739" s="71"/>
      <c r="Q739" s="71"/>
      <c r="R739" s="72"/>
      <c r="S739" s="77">
        <f>IF($L$16-M739&lt;=0,$L$16-Table3[DIRECT STICK or "All In" timing            with Callus or Basewell                   (6" default)]+52,$L$16-M739)</f>
        <v>10</v>
      </c>
    </row>
    <row r="740" spans="1:19" ht="19" customHeight="1" x14ac:dyDescent="0.3">
      <c r="A740" s="120"/>
      <c r="B740" s="110">
        <f>A740*Table3[[#This Row],[PPP]]</f>
        <v>0</v>
      </c>
      <c r="C740" s="47"/>
      <c r="D740" s="44">
        <v>21129</v>
      </c>
      <c r="E740" s="40" t="s">
        <v>115</v>
      </c>
      <c r="F740" s="40" t="s">
        <v>202</v>
      </c>
      <c r="G740" s="40" t="s">
        <v>707</v>
      </c>
      <c r="H740" s="28">
        <v>4</v>
      </c>
      <c r="I740" s="27" t="s">
        <v>24</v>
      </c>
      <c r="J740" s="27" t="s">
        <v>1124</v>
      </c>
      <c r="K740" s="27">
        <v>1</v>
      </c>
      <c r="L740" s="28">
        <v>8</v>
      </c>
      <c r="M740" s="28">
        <v>10</v>
      </c>
      <c r="N740" s="62">
        <f t="shared" si="16"/>
        <v>8</v>
      </c>
      <c r="O740" s="63">
        <f>IF($L$16-L740&lt;=0,$L$16-Table3[[#This Row],[Container finish time from URC (6" default)]]+52,$L$16-L740)</f>
        <v>12</v>
      </c>
      <c r="P740" s="71"/>
      <c r="Q740" s="71"/>
      <c r="R740" s="72"/>
      <c r="S740" s="77">
        <f>IF($L$16-M740&lt;=0,$L$16-Table3[DIRECT STICK or "All In" timing            with Callus or Basewell                   (6" default)]+52,$L$16-M740)</f>
        <v>10</v>
      </c>
    </row>
    <row r="741" spans="1:19" ht="19" customHeight="1" x14ac:dyDescent="0.3">
      <c r="A741" s="120"/>
      <c r="B741" s="110">
        <f>A741*Table3[[#This Row],[PPP]]</f>
        <v>0</v>
      </c>
      <c r="C741" s="47"/>
      <c r="D741" s="44">
        <v>21130</v>
      </c>
      <c r="E741" s="40" t="s">
        <v>115</v>
      </c>
      <c r="F741" s="40" t="s">
        <v>202</v>
      </c>
      <c r="G741" s="40" t="s">
        <v>708</v>
      </c>
      <c r="H741" s="28">
        <v>4</v>
      </c>
      <c r="I741" s="27" t="s">
        <v>24</v>
      </c>
      <c r="J741" s="27" t="s">
        <v>1124</v>
      </c>
      <c r="K741" s="27">
        <v>1</v>
      </c>
      <c r="L741" s="28">
        <v>8</v>
      </c>
      <c r="M741" s="28">
        <v>10</v>
      </c>
      <c r="N741" s="62">
        <f t="shared" si="16"/>
        <v>8</v>
      </c>
      <c r="O741" s="63">
        <f>IF($L$16-L741&lt;=0,$L$16-Table3[[#This Row],[Container finish time from URC (6" default)]]+52,$L$16-L741)</f>
        <v>12</v>
      </c>
      <c r="P741" s="71"/>
      <c r="Q741" s="71"/>
      <c r="R741" s="72"/>
      <c r="S741" s="77">
        <f>IF($L$16-M741&lt;=0,$L$16-Table3[DIRECT STICK or "All In" timing            with Callus or Basewell                   (6" default)]+52,$L$16-M741)</f>
        <v>10</v>
      </c>
    </row>
    <row r="742" spans="1:19" ht="19" customHeight="1" x14ac:dyDescent="0.3">
      <c r="A742" s="120"/>
      <c r="B742" s="110">
        <f>A742*Table3[[#This Row],[PPP]]</f>
        <v>0</v>
      </c>
      <c r="C742" s="47"/>
      <c r="D742" s="44">
        <v>20419</v>
      </c>
      <c r="E742" s="40" t="s">
        <v>115</v>
      </c>
      <c r="F742" s="40" t="s">
        <v>203</v>
      </c>
      <c r="G742" s="40" t="s">
        <v>709</v>
      </c>
      <c r="H742" s="28">
        <v>4</v>
      </c>
      <c r="I742" s="27" t="s">
        <v>24</v>
      </c>
      <c r="J742" s="27" t="s">
        <v>1124</v>
      </c>
      <c r="K742" s="27">
        <v>1</v>
      </c>
      <c r="L742" s="28">
        <v>7</v>
      </c>
      <c r="M742" s="28">
        <v>9</v>
      </c>
      <c r="N742" s="62">
        <f t="shared" si="16"/>
        <v>9</v>
      </c>
      <c r="O742" s="63">
        <f>IF($L$16-L742&lt;=0,$L$16-Table3[[#This Row],[Container finish time from URC (6" default)]]+52,$L$16-L742)</f>
        <v>13</v>
      </c>
      <c r="P742" s="71"/>
      <c r="Q742" s="71"/>
      <c r="R742" s="72"/>
      <c r="S742" s="77">
        <f>IF($L$16-M742&lt;=0,$L$16-Table3[DIRECT STICK or "All In" timing            with Callus or Basewell                   (6" default)]+52,$L$16-M742)</f>
        <v>11</v>
      </c>
    </row>
    <row r="743" spans="1:19" ht="19" customHeight="1" x14ac:dyDescent="0.3">
      <c r="A743" s="120"/>
      <c r="B743" s="110">
        <f>A743*Table3[[#This Row],[PPP]]</f>
        <v>0</v>
      </c>
      <c r="C743" s="47"/>
      <c r="D743" s="44">
        <v>20586</v>
      </c>
      <c r="E743" s="40" t="s">
        <v>115</v>
      </c>
      <c r="F743" s="40" t="s">
        <v>203</v>
      </c>
      <c r="G743" s="40" t="s">
        <v>710</v>
      </c>
      <c r="H743" s="28">
        <v>4</v>
      </c>
      <c r="I743" s="27" t="s">
        <v>24</v>
      </c>
      <c r="J743" s="27" t="s">
        <v>1124</v>
      </c>
      <c r="K743" s="27">
        <v>1</v>
      </c>
      <c r="L743" s="28">
        <v>7</v>
      </c>
      <c r="M743" s="28">
        <v>9</v>
      </c>
      <c r="N743" s="62">
        <f t="shared" si="16"/>
        <v>9</v>
      </c>
      <c r="O743" s="63">
        <f>IF($L$16-L743&lt;=0,$L$16-Table3[[#This Row],[Container finish time from URC (6" default)]]+52,$L$16-L743)</f>
        <v>13</v>
      </c>
      <c r="P743" s="71"/>
      <c r="Q743" s="71"/>
      <c r="R743" s="72"/>
      <c r="S743" s="77">
        <f>IF($L$16-M743&lt;=0,$L$16-Table3[DIRECT STICK or "All In" timing            with Callus or Basewell                   (6" default)]+52,$L$16-M743)</f>
        <v>11</v>
      </c>
    </row>
    <row r="744" spans="1:19" ht="19" customHeight="1" x14ac:dyDescent="0.3">
      <c r="A744" s="120"/>
      <c r="B744" s="110">
        <f>A744*Table3[[#This Row],[PPP]]</f>
        <v>0</v>
      </c>
      <c r="C744" s="47"/>
      <c r="D744" s="44">
        <v>20121</v>
      </c>
      <c r="E744" s="40" t="s">
        <v>115</v>
      </c>
      <c r="F744" s="40" t="s">
        <v>203</v>
      </c>
      <c r="G744" s="40" t="s">
        <v>31</v>
      </c>
      <c r="H744" s="28">
        <v>4</v>
      </c>
      <c r="I744" s="27" t="s">
        <v>24</v>
      </c>
      <c r="J744" s="27" t="s">
        <v>1124</v>
      </c>
      <c r="K744" s="27">
        <v>1</v>
      </c>
      <c r="L744" s="28">
        <v>7</v>
      </c>
      <c r="M744" s="28">
        <v>9</v>
      </c>
      <c r="N744" s="62">
        <f t="shared" si="16"/>
        <v>9</v>
      </c>
      <c r="O744" s="63">
        <f>IF($L$16-L744&lt;=0,$L$16-Table3[[#This Row],[Container finish time from URC (6" default)]]+52,$L$16-L744)</f>
        <v>13</v>
      </c>
      <c r="P744" s="71"/>
      <c r="Q744" s="71"/>
      <c r="R744" s="72"/>
      <c r="S744" s="77">
        <f>IF($L$16-M744&lt;=0,$L$16-Table3[DIRECT STICK or "All In" timing            with Callus or Basewell                   (6" default)]+52,$L$16-M744)</f>
        <v>11</v>
      </c>
    </row>
    <row r="745" spans="1:19" ht="19" customHeight="1" x14ac:dyDescent="0.3">
      <c r="A745" s="120"/>
      <c r="B745" s="110">
        <f>A745*Table3[[#This Row],[PPP]]</f>
        <v>0</v>
      </c>
      <c r="C745" s="47"/>
      <c r="D745" s="44">
        <v>20585</v>
      </c>
      <c r="E745" s="40" t="s">
        <v>115</v>
      </c>
      <c r="F745" s="40" t="s">
        <v>203</v>
      </c>
      <c r="G745" s="40" t="s">
        <v>711</v>
      </c>
      <c r="H745" s="28">
        <v>4</v>
      </c>
      <c r="I745" s="27" t="s">
        <v>24</v>
      </c>
      <c r="J745" s="27" t="s">
        <v>1124</v>
      </c>
      <c r="K745" s="27">
        <v>1</v>
      </c>
      <c r="L745" s="28">
        <v>7</v>
      </c>
      <c r="M745" s="28">
        <v>9</v>
      </c>
      <c r="N745" s="62">
        <f t="shared" si="16"/>
        <v>9</v>
      </c>
      <c r="O745" s="63">
        <f>IF($L$16-L745&lt;=0,$L$16-Table3[[#This Row],[Container finish time from URC (6" default)]]+52,$L$16-L745)</f>
        <v>13</v>
      </c>
      <c r="P745" s="71"/>
      <c r="Q745" s="71"/>
      <c r="R745" s="72"/>
      <c r="S745" s="77">
        <f>IF($L$16-M745&lt;=0,$L$16-Table3[DIRECT STICK or "All In" timing            with Callus or Basewell                   (6" default)]+52,$L$16-M745)</f>
        <v>11</v>
      </c>
    </row>
    <row r="746" spans="1:19" ht="19" customHeight="1" x14ac:dyDescent="0.3">
      <c r="A746" s="120"/>
      <c r="B746" s="110">
        <f>A746*Table3[[#This Row],[PPP]]</f>
        <v>0</v>
      </c>
      <c r="C746" s="47"/>
      <c r="D746" s="44">
        <v>20191</v>
      </c>
      <c r="E746" s="40" t="s">
        <v>115</v>
      </c>
      <c r="F746" s="40" t="s">
        <v>203</v>
      </c>
      <c r="G746" s="40" t="s">
        <v>29</v>
      </c>
      <c r="H746" s="28">
        <v>4</v>
      </c>
      <c r="I746" s="27" t="s">
        <v>24</v>
      </c>
      <c r="J746" s="27" t="s">
        <v>1124</v>
      </c>
      <c r="K746" s="27">
        <v>1</v>
      </c>
      <c r="L746" s="28">
        <v>7</v>
      </c>
      <c r="M746" s="28">
        <v>9</v>
      </c>
      <c r="N746" s="62">
        <f t="shared" si="16"/>
        <v>9</v>
      </c>
      <c r="O746" s="63">
        <f>IF($L$16-L746&lt;=0,$L$16-Table3[[#This Row],[Container finish time from URC (6" default)]]+52,$L$16-L746)</f>
        <v>13</v>
      </c>
      <c r="P746" s="71"/>
      <c r="Q746" s="71"/>
      <c r="R746" s="72"/>
      <c r="S746" s="77">
        <f>IF($L$16-M746&lt;=0,$L$16-Table3[DIRECT STICK or "All In" timing            with Callus or Basewell                   (6" default)]+52,$L$16-M746)</f>
        <v>11</v>
      </c>
    </row>
    <row r="747" spans="1:19" ht="19" customHeight="1" x14ac:dyDescent="0.3">
      <c r="A747" s="120"/>
      <c r="B747" s="110">
        <f>A747*Table3[[#This Row],[PPP]]</f>
        <v>0</v>
      </c>
      <c r="C747" s="47"/>
      <c r="D747" s="44">
        <v>21168</v>
      </c>
      <c r="E747" s="40" t="s">
        <v>115</v>
      </c>
      <c r="F747" s="40" t="s">
        <v>203</v>
      </c>
      <c r="G747" s="40" t="s">
        <v>28</v>
      </c>
      <c r="H747" s="28">
        <v>4</v>
      </c>
      <c r="I747" s="27" t="s">
        <v>24</v>
      </c>
      <c r="J747" s="27" t="s">
        <v>1124</v>
      </c>
      <c r="K747" s="27">
        <v>1</v>
      </c>
      <c r="L747" s="28">
        <v>7</v>
      </c>
      <c r="M747" s="28">
        <v>9</v>
      </c>
      <c r="N747" s="62">
        <f t="shared" si="16"/>
        <v>9</v>
      </c>
      <c r="O747" s="63">
        <f>IF($L$16-L747&lt;=0,$L$16-Table3[[#This Row],[Container finish time from URC (6" default)]]+52,$L$16-L747)</f>
        <v>13</v>
      </c>
      <c r="P747" s="71"/>
      <c r="Q747" s="71"/>
      <c r="R747" s="72"/>
      <c r="S747" s="77">
        <f>IF($L$16-M747&lt;=0,$L$16-Table3[DIRECT STICK or "All In" timing            with Callus or Basewell                   (6" default)]+52,$L$16-M747)</f>
        <v>11</v>
      </c>
    </row>
    <row r="748" spans="1:19" ht="19" customHeight="1" x14ac:dyDescent="0.3">
      <c r="A748" s="120"/>
      <c r="B748" s="110">
        <f>A748*Table3[[#This Row],[PPP]]</f>
        <v>0</v>
      </c>
      <c r="C748" s="47"/>
      <c r="D748" s="44">
        <v>20286</v>
      </c>
      <c r="E748" s="40" t="s">
        <v>115</v>
      </c>
      <c r="F748" s="40" t="s">
        <v>203</v>
      </c>
      <c r="G748" s="40" t="s">
        <v>712</v>
      </c>
      <c r="H748" s="28">
        <v>4</v>
      </c>
      <c r="I748" s="27" t="s">
        <v>24</v>
      </c>
      <c r="J748" s="27" t="s">
        <v>1124</v>
      </c>
      <c r="K748" s="27">
        <v>1</v>
      </c>
      <c r="L748" s="28">
        <v>7</v>
      </c>
      <c r="M748" s="28">
        <v>9</v>
      </c>
      <c r="N748" s="62">
        <f t="shared" si="16"/>
        <v>9</v>
      </c>
      <c r="O748" s="63">
        <f>IF($L$16-L748&lt;=0,$L$16-Table3[[#This Row],[Container finish time from URC (6" default)]]+52,$L$16-L748)</f>
        <v>13</v>
      </c>
      <c r="P748" s="71"/>
      <c r="Q748" s="71"/>
      <c r="R748" s="72"/>
      <c r="S748" s="77">
        <f>IF($L$16-M748&lt;=0,$L$16-Table3[DIRECT STICK or "All In" timing            with Callus or Basewell                   (6" default)]+52,$L$16-M748)</f>
        <v>11</v>
      </c>
    </row>
    <row r="749" spans="1:19" ht="19" customHeight="1" x14ac:dyDescent="0.3">
      <c r="A749" s="120"/>
      <c r="B749" s="110">
        <f>A749*Table3[[#This Row],[PPP]]</f>
        <v>0</v>
      </c>
      <c r="C749" s="47"/>
      <c r="D749" s="44">
        <v>20837</v>
      </c>
      <c r="E749" s="40" t="s">
        <v>115</v>
      </c>
      <c r="F749" s="40" t="s">
        <v>204</v>
      </c>
      <c r="G749" s="40" t="s">
        <v>713</v>
      </c>
      <c r="H749" s="28">
        <v>4</v>
      </c>
      <c r="I749" s="27" t="s">
        <v>24</v>
      </c>
      <c r="J749" s="27" t="s">
        <v>1124</v>
      </c>
      <c r="K749" s="27">
        <v>1</v>
      </c>
      <c r="L749" s="28">
        <v>8</v>
      </c>
      <c r="M749" s="28">
        <v>10</v>
      </c>
      <c r="N749" s="62">
        <f t="shared" si="16"/>
        <v>8</v>
      </c>
      <c r="O749" s="63">
        <f>IF($L$16-L749&lt;=0,$L$16-Table3[[#This Row],[Container finish time from URC (6" default)]]+52,$L$16-L749)</f>
        <v>12</v>
      </c>
      <c r="P749" s="71"/>
      <c r="Q749" s="71"/>
      <c r="R749" s="72"/>
      <c r="S749" s="77">
        <f>IF($L$16-M749&lt;=0,$L$16-Table3[DIRECT STICK or "All In" timing            with Callus or Basewell                   (6" default)]+52,$L$16-M749)</f>
        <v>10</v>
      </c>
    </row>
    <row r="750" spans="1:19" ht="19" customHeight="1" x14ac:dyDescent="0.3">
      <c r="A750" s="120"/>
      <c r="B750" s="110">
        <f>A750*Table3[[#This Row],[PPP]]</f>
        <v>0</v>
      </c>
      <c r="C750" s="47"/>
      <c r="D750" s="44">
        <v>20893</v>
      </c>
      <c r="E750" s="40" t="s">
        <v>115</v>
      </c>
      <c r="F750" s="40" t="s">
        <v>204</v>
      </c>
      <c r="G750" s="40" t="s">
        <v>714</v>
      </c>
      <c r="H750" s="28">
        <v>4</v>
      </c>
      <c r="I750" s="27" t="s">
        <v>24</v>
      </c>
      <c r="J750" s="27" t="s">
        <v>1124</v>
      </c>
      <c r="K750" s="27">
        <v>1</v>
      </c>
      <c r="L750" s="28">
        <v>8</v>
      </c>
      <c r="M750" s="28">
        <v>10</v>
      </c>
      <c r="N750" s="62">
        <f t="shared" si="16"/>
        <v>8</v>
      </c>
      <c r="O750" s="63">
        <f>IF($L$16-L750&lt;=0,$L$16-Table3[[#This Row],[Container finish time from URC (6" default)]]+52,$L$16-L750)</f>
        <v>12</v>
      </c>
      <c r="P750" s="71"/>
      <c r="Q750" s="71"/>
      <c r="R750" s="72"/>
      <c r="S750" s="77">
        <f>IF($L$16-M750&lt;=0,$L$16-Table3[DIRECT STICK or "All In" timing            with Callus or Basewell                   (6" default)]+52,$L$16-M750)</f>
        <v>10</v>
      </c>
    </row>
    <row r="751" spans="1:19" ht="19" customHeight="1" x14ac:dyDescent="0.3">
      <c r="A751" s="120"/>
      <c r="B751" s="110">
        <f>A751*Table3[[#This Row],[PPP]]</f>
        <v>0</v>
      </c>
      <c r="C751" s="47"/>
      <c r="D751" s="44">
        <v>20847</v>
      </c>
      <c r="E751" s="40" t="s">
        <v>115</v>
      </c>
      <c r="F751" s="40" t="s">
        <v>204</v>
      </c>
      <c r="G751" s="40" t="s">
        <v>715</v>
      </c>
      <c r="H751" s="28">
        <v>4</v>
      </c>
      <c r="I751" s="27" t="s">
        <v>24</v>
      </c>
      <c r="J751" s="27" t="s">
        <v>1124</v>
      </c>
      <c r="K751" s="27">
        <v>1</v>
      </c>
      <c r="L751" s="28">
        <v>8</v>
      </c>
      <c r="M751" s="28">
        <v>10</v>
      </c>
      <c r="N751" s="62">
        <f t="shared" si="16"/>
        <v>8</v>
      </c>
      <c r="O751" s="63">
        <f>IF($L$16-L751&lt;=0,$L$16-Table3[[#This Row],[Container finish time from URC (6" default)]]+52,$L$16-L751)</f>
        <v>12</v>
      </c>
      <c r="P751" s="71"/>
      <c r="Q751" s="71"/>
      <c r="R751" s="72"/>
      <c r="S751" s="77">
        <f>IF($L$16-M751&lt;=0,$L$16-Table3[DIRECT STICK or "All In" timing            with Callus or Basewell                   (6" default)]+52,$L$16-M751)</f>
        <v>10</v>
      </c>
    </row>
    <row r="752" spans="1:19" ht="19" customHeight="1" x14ac:dyDescent="0.3">
      <c r="A752" s="120"/>
      <c r="B752" s="110">
        <f>A752*Table3[[#This Row],[PPP]]</f>
        <v>0</v>
      </c>
      <c r="C752" s="47"/>
      <c r="D752" s="44">
        <v>20905</v>
      </c>
      <c r="E752" s="40" t="s">
        <v>115</v>
      </c>
      <c r="F752" s="40" t="s">
        <v>204</v>
      </c>
      <c r="G752" s="40" t="s">
        <v>716</v>
      </c>
      <c r="H752" s="28">
        <v>4</v>
      </c>
      <c r="I752" s="27" t="s">
        <v>24</v>
      </c>
      <c r="J752" s="27" t="s">
        <v>1124</v>
      </c>
      <c r="K752" s="27">
        <v>1</v>
      </c>
      <c r="L752" s="28">
        <v>8</v>
      </c>
      <c r="M752" s="28">
        <v>10</v>
      </c>
      <c r="N752" s="62">
        <f t="shared" si="16"/>
        <v>8</v>
      </c>
      <c r="O752" s="63">
        <f>IF($L$16-L752&lt;=0,$L$16-Table3[[#This Row],[Container finish time from URC (6" default)]]+52,$L$16-L752)</f>
        <v>12</v>
      </c>
      <c r="P752" s="71"/>
      <c r="Q752" s="71"/>
      <c r="R752" s="72"/>
      <c r="S752" s="77">
        <f>IF($L$16-M752&lt;=0,$L$16-Table3[DIRECT STICK or "All In" timing            with Callus or Basewell                   (6" default)]+52,$L$16-M752)</f>
        <v>10</v>
      </c>
    </row>
    <row r="753" spans="1:19" ht="19" customHeight="1" x14ac:dyDescent="0.3">
      <c r="A753" s="120"/>
      <c r="B753" s="110">
        <f>A753*Table3[[#This Row],[PPP]]</f>
        <v>0</v>
      </c>
      <c r="C753" s="47"/>
      <c r="D753" s="44">
        <v>20844</v>
      </c>
      <c r="E753" s="40" t="s">
        <v>115</v>
      </c>
      <c r="F753" s="40" t="s">
        <v>204</v>
      </c>
      <c r="G753" s="40" t="s">
        <v>717</v>
      </c>
      <c r="H753" s="28">
        <v>4</v>
      </c>
      <c r="I753" s="27" t="s">
        <v>24</v>
      </c>
      <c r="J753" s="27" t="s">
        <v>1124</v>
      </c>
      <c r="K753" s="27">
        <v>1</v>
      </c>
      <c r="L753" s="28">
        <v>8</v>
      </c>
      <c r="M753" s="28">
        <v>10</v>
      </c>
      <c r="N753" s="62">
        <f t="shared" si="16"/>
        <v>8</v>
      </c>
      <c r="O753" s="63">
        <f>IF($L$16-L753&lt;=0,$L$16-Table3[[#This Row],[Container finish time from URC (6" default)]]+52,$L$16-L753)</f>
        <v>12</v>
      </c>
      <c r="P753" s="71"/>
      <c r="Q753" s="71"/>
      <c r="R753" s="72"/>
      <c r="S753" s="77">
        <f>IF($L$16-M753&lt;=0,$L$16-Table3[DIRECT STICK or "All In" timing            with Callus or Basewell                   (6" default)]+52,$L$16-M753)</f>
        <v>10</v>
      </c>
    </row>
    <row r="754" spans="1:19" ht="19" customHeight="1" x14ac:dyDescent="0.3">
      <c r="A754" s="120"/>
      <c r="B754" s="110">
        <f>A754*Table3[[#This Row],[PPP]]</f>
        <v>0</v>
      </c>
      <c r="C754" s="47"/>
      <c r="D754" s="44">
        <v>20935</v>
      </c>
      <c r="E754" s="40" t="s">
        <v>115</v>
      </c>
      <c r="F754" s="40" t="s">
        <v>204</v>
      </c>
      <c r="G754" s="40" t="s">
        <v>718</v>
      </c>
      <c r="H754" s="28">
        <v>4</v>
      </c>
      <c r="I754" s="27" t="s">
        <v>24</v>
      </c>
      <c r="J754" s="27" t="s">
        <v>1124</v>
      </c>
      <c r="K754" s="27">
        <v>1</v>
      </c>
      <c r="L754" s="28">
        <v>8</v>
      </c>
      <c r="M754" s="28">
        <v>10</v>
      </c>
      <c r="N754" s="62">
        <f t="shared" si="16"/>
        <v>8</v>
      </c>
      <c r="O754" s="63">
        <f>IF($L$16-L754&lt;=0,$L$16-Table3[[#This Row],[Container finish time from URC (6" default)]]+52,$L$16-L754)</f>
        <v>12</v>
      </c>
      <c r="P754" s="71"/>
      <c r="Q754" s="71"/>
      <c r="R754" s="72"/>
      <c r="S754" s="77">
        <f>IF($L$16-M754&lt;=0,$L$16-Table3[DIRECT STICK or "All In" timing            with Callus or Basewell                   (6" default)]+52,$L$16-M754)</f>
        <v>10</v>
      </c>
    </row>
    <row r="755" spans="1:19" ht="19" customHeight="1" x14ac:dyDescent="0.3">
      <c r="A755" s="120"/>
      <c r="B755" s="110">
        <f>A755*Table3[[#This Row],[PPP]]</f>
        <v>0</v>
      </c>
      <c r="C755" s="47"/>
      <c r="D755" s="44">
        <v>20871</v>
      </c>
      <c r="E755" s="40" t="s">
        <v>115</v>
      </c>
      <c r="F755" s="40" t="s">
        <v>204</v>
      </c>
      <c r="G755" s="40" t="s">
        <v>719</v>
      </c>
      <c r="H755" s="28">
        <v>4</v>
      </c>
      <c r="I755" s="27" t="s">
        <v>24</v>
      </c>
      <c r="J755" s="27" t="s">
        <v>1124</v>
      </c>
      <c r="K755" s="27">
        <v>1</v>
      </c>
      <c r="L755" s="28">
        <v>8</v>
      </c>
      <c r="M755" s="28">
        <v>10</v>
      </c>
      <c r="N755" s="62">
        <f t="shared" ref="N755:N818" si="17">IF($L$16-L755-H755&lt;=0,$L$16-L755-H755+52,$L$16-L755-H755)</f>
        <v>8</v>
      </c>
      <c r="O755" s="63">
        <f>IF($L$16-L755&lt;=0,$L$16-Table3[[#This Row],[Container finish time from URC (6" default)]]+52,$L$16-L755)</f>
        <v>12</v>
      </c>
      <c r="P755" s="71"/>
      <c r="Q755" s="71"/>
      <c r="R755" s="72"/>
      <c r="S755" s="77">
        <f>IF($L$16-M755&lt;=0,$L$16-Table3[DIRECT STICK or "All In" timing            with Callus or Basewell                   (6" default)]+52,$L$16-M755)</f>
        <v>10</v>
      </c>
    </row>
    <row r="756" spans="1:19" ht="19" customHeight="1" x14ac:dyDescent="0.3">
      <c r="A756" s="120"/>
      <c r="B756" s="110">
        <f>A756*Table3[[#This Row],[PPP]]</f>
        <v>0</v>
      </c>
      <c r="C756" s="47"/>
      <c r="D756" s="44">
        <v>22029</v>
      </c>
      <c r="E756" s="40" t="s">
        <v>115</v>
      </c>
      <c r="F756" s="40" t="s">
        <v>204</v>
      </c>
      <c r="G756" s="40" t="s">
        <v>720</v>
      </c>
      <c r="H756" s="28">
        <v>4</v>
      </c>
      <c r="I756" s="27" t="s">
        <v>24</v>
      </c>
      <c r="J756" s="27" t="s">
        <v>1124</v>
      </c>
      <c r="K756" s="27">
        <v>1</v>
      </c>
      <c r="L756" s="28">
        <v>8</v>
      </c>
      <c r="M756" s="28">
        <v>10</v>
      </c>
      <c r="N756" s="62">
        <f t="shared" si="17"/>
        <v>8</v>
      </c>
      <c r="O756" s="63">
        <f>IF($L$16-L756&lt;=0,$L$16-Table3[[#This Row],[Container finish time from URC (6" default)]]+52,$L$16-L756)</f>
        <v>12</v>
      </c>
      <c r="P756" s="71"/>
      <c r="Q756" s="71"/>
      <c r="R756" s="72"/>
      <c r="S756" s="77">
        <f>IF($L$16-M756&lt;=0,$L$16-Table3[DIRECT STICK or "All In" timing            with Callus or Basewell                   (6" default)]+52,$L$16-M756)</f>
        <v>10</v>
      </c>
    </row>
    <row r="757" spans="1:19" ht="19" customHeight="1" x14ac:dyDescent="0.3">
      <c r="A757" s="120"/>
      <c r="B757" s="110">
        <f>A757*Table3[[#This Row],[PPP]]</f>
        <v>0</v>
      </c>
      <c r="C757" s="47"/>
      <c r="D757" s="44">
        <v>20848</v>
      </c>
      <c r="E757" s="40" t="s">
        <v>115</v>
      </c>
      <c r="F757" s="40" t="s">
        <v>204</v>
      </c>
      <c r="G757" s="40" t="s">
        <v>721</v>
      </c>
      <c r="H757" s="28">
        <v>4</v>
      </c>
      <c r="I757" s="27" t="s">
        <v>24</v>
      </c>
      <c r="J757" s="27" t="s">
        <v>1124</v>
      </c>
      <c r="K757" s="27">
        <v>1</v>
      </c>
      <c r="L757" s="28">
        <v>8</v>
      </c>
      <c r="M757" s="28">
        <v>10</v>
      </c>
      <c r="N757" s="62">
        <f t="shared" si="17"/>
        <v>8</v>
      </c>
      <c r="O757" s="63">
        <f>IF($L$16-L757&lt;=0,$L$16-Table3[[#This Row],[Container finish time from URC (6" default)]]+52,$L$16-L757)</f>
        <v>12</v>
      </c>
      <c r="P757" s="71"/>
      <c r="Q757" s="71"/>
      <c r="R757" s="72"/>
      <c r="S757" s="77">
        <f>IF($L$16-M757&lt;=0,$L$16-Table3[DIRECT STICK or "All In" timing            with Callus or Basewell                   (6" default)]+52,$L$16-M757)</f>
        <v>10</v>
      </c>
    </row>
    <row r="758" spans="1:19" ht="19" customHeight="1" x14ac:dyDescent="0.3">
      <c r="A758" s="120"/>
      <c r="B758" s="110">
        <f>A758*Table3[[#This Row],[PPP]]</f>
        <v>0</v>
      </c>
      <c r="C758" s="47"/>
      <c r="D758" s="44">
        <v>20360</v>
      </c>
      <c r="E758" s="40" t="s">
        <v>115</v>
      </c>
      <c r="F758" s="40" t="s">
        <v>205</v>
      </c>
      <c r="G758" s="40" t="s">
        <v>722</v>
      </c>
      <c r="H758" s="28">
        <v>4</v>
      </c>
      <c r="I758" s="27" t="s">
        <v>24</v>
      </c>
      <c r="J758" s="27" t="s">
        <v>1124</v>
      </c>
      <c r="K758" s="27">
        <v>2</v>
      </c>
      <c r="L758" s="28">
        <v>8</v>
      </c>
      <c r="M758" s="28">
        <v>10</v>
      </c>
      <c r="N758" s="62">
        <f t="shared" si="17"/>
        <v>8</v>
      </c>
      <c r="O758" s="63">
        <f>IF($L$16-L758&lt;=0,$L$16-Table3[[#This Row],[Container finish time from URC (6" default)]]+52,$L$16-L758)</f>
        <v>12</v>
      </c>
      <c r="P758" s="71"/>
      <c r="Q758" s="71"/>
      <c r="R758" s="72"/>
      <c r="S758" s="77">
        <f>IF($L$16-M758&lt;=0,$L$16-Table3[DIRECT STICK or "All In" timing            with Callus or Basewell                   (6" default)]+52,$L$16-M758)</f>
        <v>10</v>
      </c>
    </row>
    <row r="759" spans="1:19" ht="19" customHeight="1" x14ac:dyDescent="0.3">
      <c r="A759" s="120"/>
      <c r="B759" s="110">
        <f>A759*Table3[[#This Row],[PPP]]</f>
        <v>0</v>
      </c>
      <c r="C759" s="47"/>
      <c r="D759" s="44">
        <v>21278</v>
      </c>
      <c r="E759" s="40" t="s">
        <v>115</v>
      </c>
      <c r="F759" s="40" t="s">
        <v>205</v>
      </c>
      <c r="G759" s="40" t="s">
        <v>723</v>
      </c>
      <c r="H759" s="28">
        <v>4</v>
      </c>
      <c r="I759" s="27" t="s">
        <v>24</v>
      </c>
      <c r="J759" s="27" t="s">
        <v>1124</v>
      </c>
      <c r="K759" s="27">
        <v>2</v>
      </c>
      <c r="L759" s="28">
        <v>8</v>
      </c>
      <c r="M759" s="28">
        <v>10</v>
      </c>
      <c r="N759" s="62">
        <f t="shared" si="17"/>
        <v>8</v>
      </c>
      <c r="O759" s="63">
        <f>IF($L$16-L759&lt;=0,$L$16-Table3[[#This Row],[Container finish time from URC (6" default)]]+52,$L$16-L759)</f>
        <v>12</v>
      </c>
      <c r="P759" s="71"/>
      <c r="Q759" s="71"/>
      <c r="R759" s="72"/>
      <c r="S759" s="77">
        <f>IF($L$16-M759&lt;=0,$L$16-Table3[DIRECT STICK or "All In" timing            with Callus or Basewell                   (6" default)]+52,$L$16-M759)</f>
        <v>10</v>
      </c>
    </row>
    <row r="760" spans="1:19" ht="19" customHeight="1" x14ac:dyDescent="0.3">
      <c r="A760" s="120"/>
      <c r="B760" s="110">
        <f>A760*Table3[[#This Row],[PPP]]</f>
        <v>0</v>
      </c>
      <c r="C760" s="47"/>
      <c r="D760" s="44">
        <v>20429</v>
      </c>
      <c r="E760" s="40" t="s">
        <v>115</v>
      </c>
      <c r="F760" s="40" t="s">
        <v>205</v>
      </c>
      <c r="G760" s="40" t="s">
        <v>724</v>
      </c>
      <c r="H760" s="28">
        <v>4</v>
      </c>
      <c r="I760" s="27" t="s">
        <v>24</v>
      </c>
      <c r="J760" s="27" t="s">
        <v>1124</v>
      </c>
      <c r="K760" s="27">
        <v>2</v>
      </c>
      <c r="L760" s="28">
        <v>8</v>
      </c>
      <c r="M760" s="28">
        <v>10</v>
      </c>
      <c r="N760" s="62">
        <f t="shared" si="17"/>
        <v>8</v>
      </c>
      <c r="O760" s="63">
        <f>IF($L$16-L760&lt;=0,$L$16-Table3[[#This Row],[Container finish time from URC (6" default)]]+52,$L$16-L760)</f>
        <v>12</v>
      </c>
      <c r="P760" s="71"/>
      <c r="Q760" s="71"/>
      <c r="R760" s="72"/>
      <c r="S760" s="77">
        <f>IF($L$16-M760&lt;=0,$L$16-Table3[DIRECT STICK or "All In" timing            with Callus or Basewell                   (6" default)]+52,$L$16-M760)</f>
        <v>10</v>
      </c>
    </row>
    <row r="761" spans="1:19" ht="19" customHeight="1" x14ac:dyDescent="0.3">
      <c r="A761" s="120"/>
      <c r="B761" s="110">
        <f>A761*Table3[[#This Row],[PPP]]</f>
        <v>0</v>
      </c>
      <c r="C761" s="47"/>
      <c r="D761" s="44">
        <v>20305</v>
      </c>
      <c r="E761" s="40" t="s">
        <v>115</v>
      </c>
      <c r="F761" s="40" t="s">
        <v>205</v>
      </c>
      <c r="G761" s="40" t="s">
        <v>725</v>
      </c>
      <c r="H761" s="28">
        <v>4</v>
      </c>
      <c r="I761" s="27" t="s">
        <v>24</v>
      </c>
      <c r="J761" s="27" t="s">
        <v>1124</v>
      </c>
      <c r="K761" s="27">
        <v>2</v>
      </c>
      <c r="L761" s="28">
        <v>8</v>
      </c>
      <c r="M761" s="28">
        <v>10</v>
      </c>
      <c r="N761" s="62">
        <f t="shared" si="17"/>
        <v>8</v>
      </c>
      <c r="O761" s="63">
        <f>IF($L$16-L761&lt;=0,$L$16-Table3[[#This Row],[Container finish time from URC (6" default)]]+52,$L$16-L761)</f>
        <v>12</v>
      </c>
      <c r="P761" s="71"/>
      <c r="Q761" s="71"/>
      <c r="R761" s="72"/>
      <c r="S761" s="77">
        <f>IF($L$16-M761&lt;=0,$L$16-Table3[DIRECT STICK or "All In" timing            with Callus or Basewell                   (6" default)]+52,$L$16-M761)</f>
        <v>10</v>
      </c>
    </row>
    <row r="762" spans="1:19" ht="19" customHeight="1" x14ac:dyDescent="0.3">
      <c r="A762" s="120"/>
      <c r="B762" s="110">
        <f>A762*Table3[[#This Row],[PPP]]</f>
        <v>0</v>
      </c>
      <c r="C762" s="47"/>
      <c r="D762" s="44">
        <v>20388</v>
      </c>
      <c r="E762" s="40" t="s">
        <v>115</v>
      </c>
      <c r="F762" s="40" t="s">
        <v>205</v>
      </c>
      <c r="G762" s="40" t="s">
        <v>726</v>
      </c>
      <c r="H762" s="28">
        <v>4</v>
      </c>
      <c r="I762" s="27" t="s">
        <v>24</v>
      </c>
      <c r="J762" s="27" t="s">
        <v>1124</v>
      </c>
      <c r="K762" s="27">
        <v>2</v>
      </c>
      <c r="L762" s="28">
        <v>8</v>
      </c>
      <c r="M762" s="28">
        <v>10</v>
      </c>
      <c r="N762" s="62">
        <f t="shared" si="17"/>
        <v>8</v>
      </c>
      <c r="O762" s="63">
        <f>IF($L$16-L762&lt;=0,$L$16-Table3[[#This Row],[Container finish time from URC (6" default)]]+52,$L$16-L762)</f>
        <v>12</v>
      </c>
      <c r="P762" s="71"/>
      <c r="Q762" s="71"/>
      <c r="R762" s="72"/>
      <c r="S762" s="77">
        <f>IF($L$16-M762&lt;=0,$L$16-Table3[DIRECT STICK or "All In" timing            with Callus or Basewell                   (6" default)]+52,$L$16-M762)</f>
        <v>10</v>
      </c>
    </row>
    <row r="763" spans="1:19" ht="19" customHeight="1" x14ac:dyDescent="0.3">
      <c r="A763" s="120"/>
      <c r="B763" s="110">
        <f>A763*Table3[[#This Row],[PPP]]</f>
        <v>0</v>
      </c>
      <c r="C763" s="47"/>
      <c r="D763" s="44">
        <v>21428</v>
      </c>
      <c r="E763" s="40" t="s">
        <v>115</v>
      </c>
      <c r="F763" s="40" t="s">
        <v>205</v>
      </c>
      <c r="G763" s="40" t="s">
        <v>727</v>
      </c>
      <c r="H763" s="28">
        <v>4</v>
      </c>
      <c r="I763" s="27" t="s">
        <v>24</v>
      </c>
      <c r="J763" s="27" t="s">
        <v>1124</v>
      </c>
      <c r="K763" s="27">
        <v>2</v>
      </c>
      <c r="L763" s="28">
        <v>8</v>
      </c>
      <c r="M763" s="28">
        <v>10</v>
      </c>
      <c r="N763" s="62">
        <f t="shared" si="17"/>
        <v>8</v>
      </c>
      <c r="O763" s="63">
        <f>IF($L$16-L763&lt;=0,$L$16-Table3[[#This Row],[Container finish time from URC (6" default)]]+52,$L$16-L763)</f>
        <v>12</v>
      </c>
      <c r="P763" s="71"/>
      <c r="Q763" s="71"/>
      <c r="R763" s="72"/>
      <c r="S763" s="77">
        <f>IF($L$16-M763&lt;=0,$L$16-Table3[DIRECT STICK or "All In" timing            with Callus or Basewell                   (6" default)]+52,$L$16-M763)</f>
        <v>10</v>
      </c>
    </row>
    <row r="764" spans="1:19" ht="19" customHeight="1" x14ac:dyDescent="0.3">
      <c r="A764" s="120"/>
      <c r="B764" s="110">
        <f>A764*Table3[[#This Row],[PPP]]</f>
        <v>0</v>
      </c>
      <c r="C764" s="47"/>
      <c r="D764" s="44">
        <v>20372</v>
      </c>
      <c r="E764" s="40" t="s">
        <v>115</v>
      </c>
      <c r="F764" s="40" t="s">
        <v>205</v>
      </c>
      <c r="G764" s="40" t="s">
        <v>728</v>
      </c>
      <c r="H764" s="28">
        <v>4</v>
      </c>
      <c r="I764" s="27" t="s">
        <v>24</v>
      </c>
      <c r="J764" s="27" t="s">
        <v>1124</v>
      </c>
      <c r="K764" s="27">
        <v>2</v>
      </c>
      <c r="L764" s="28">
        <v>8</v>
      </c>
      <c r="M764" s="28">
        <v>10</v>
      </c>
      <c r="N764" s="62">
        <f t="shared" si="17"/>
        <v>8</v>
      </c>
      <c r="O764" s="63">
        <f>IF($L$16-L764&lt;=0,$L$16-Table3[[#This Row],[Container finish time from URC (6" default)]]+52,$L$16-L764)</f>
        <v>12</v>
      </c>
      <c r="P764" s="71"/>
      <c r="Q764" s="71"/>
      <c r="R764" s="72"/>
      <c r="S764" s="77">
        <f>IF($L$16-M764&lt;=0,$L$16-Table3[DIRECT STICK or "All In" timing            with Callus or Basewell                   (6" default)]+52,$L$16-M764)</f>
        <v>10</v>
      </c>
    </row>
    <row r="765" spans="1:19" ht="19" customHeight="1" x14ac:dyDescent="0.3">
      <c r="A765" s="120"/>
      <c r="B765" s="110">
        <f>A765*Table3[[#This Row],[PPP]]</f>
        <v>0</v>
      </c>
      <c r="C765" s="47"/>
      <c r="D765" s="44">
        <v>20334</v>
      </c>
      <c r="E765" s="40" t="s">
        <v>115</v>
      </c>
      <c r="F765" s="40" t="s">
        <v>205</v>
      </c>
      <c r="G765" s="40" t="s">
        <v>729</v>
      </c>
      <c r="H765" s="28">
        <v>4</v>
      </c>
      <c r="I765" s="27" t="s">
        <v>24</v>
      </c>
      <c r="J765" s="27" t="s">
        <v>1124</v>
      </c>
      <c r="K765" s="27">
        <v>2</v>
      </c>
      <c r="L765" s="28">
        <v>8</v>
      </c>
      <c r="M765" s="28">
        <v>10</v>
      </c>
      <c r="N765" s="62">
        <f t="shared" si="17"/>
        <v>8</v>
      </c>
      <c r="O765" s="63">
        <f>IF($L$16-L765&lt;=0,$L$16-Table3[[#This Row],[Container finish time from URC (6" default)]]+52,$L$16-L765)</f>
        <v>12</v>
      </c>
      <c r="P765" s="71"/>
      <c r="Q765" s="71"/>
      <c r="R765" s="72"/>
      <c r="S765" s="77">
        <f>IF($L$16-M765&lt;=0,$L$16-Table3[DIRECT STICK or "All In" timing            with Callus or Basewell                   (6" default)]+52,$L$16-M765)</f>
        <v>10</v>
      </c>
    </row>
    <row r="766" spans="1:19" ht="19" customHeight="1" x14ac:dyDescent="0.3">
      <c r="A766" s="120"/>
      <c r="B766" s="110">
        <f>A766*Table3[[#This Row],[PPP]]</f>
        <v>0</v>
      </c>
      <c r="C766" s="47"/>
      <c r="D766" s="44">
        <v>20391</v>
      </c>
      <c r="E766" s="40" t="s">
        <v>115</v>
      </c>
      <c r="F766" s="40" t="s">
        <v>205</v>
      </c>
      <c r="G766" s="40" t="s">
        <v>730</v>
      </c>
      <c r="H766" s="28">
        <v>4</v>
      </c>
      <c r="I766" s="27" t="s">
        <v>24</v>
      </c>
      <c r="J766" s="27" t="s">
        <v>1124</v>
      </c>
      <c r="K766" s="27">
        <v>2</v>
      </c>
      <c r="L766" s="28">
        <v>8</v>
      </c>
      <c r="M766" s="28">
        <v>10</v>
      </c>
      <c r="N766" s="62">
        <f t="shared" si="17"/>
        <v>8</v>
      </c>
      <c r="O766" s="63">
        <f>IF($L$16-L766&lt;=0,$L$16-Table3[[#This Row],[Container finish time from URC (6" default)]]+52,$L$16-L766)</f>
        <v>12</v>
      </c>
      <c r="P766" s="71"/>
      <c r="Q766" s="71"/>
      <c r="R766" s="72"/>
      <c r="S766" s="77">
        <f>IF($L$16-M766&lt;=0,$L$16-Table3[DIRECT STICK or "All In" timing            with Callus or Basewell                   (6" default)]+52,$L$16-M766)</f>
        <v>10</v>
      </c>
    </row>
    <row r="767" spans="1:19" ht="19" customHeight="1" x14ac:dyDescent="0.3">
      <c r="A767" s="120"/>
      <c r="B767" s="110">
        <f>A767*Table3[[#This Row],[PPP]]</f>
        <v>0</v>
      </c>
      <c r="C767" s="47"/>
      <c r="D767" s="44">
        <v>21277</v>
      </c>
      <c r="E767" s="40" t="s">
        <v>115</v>
      </c>
      <c r="F767" s="40" t="s">
        <v>205</v>
      </c>
      <c r="G767" s="40" t="s">
        <v>731</v>
      </c>
      <c r="H767" s="28">
        <v>4</v>
      </c>
      <c r="I767" s="27" t="s">
        <v>24</v>
      </c>
      <c r="J767" s="27" t="s">
        <v>1124</v>
      </c>
      <c r="K767" s="27">
        <v>2</v>
      </c>
      <c r="L767" s="28">
        <v>8</v>
      </c>
      <c r="M767" s="28">
        <v>10</v>
      </c>
      <c r="N767" s="62">
        <f t="shared" si="17"/>
        <v>8</v>
      </c>
      <c r="O767" s="63">
        <f>IF($L$16-L767&lt;=0,$L$16-Table3[[#This Row],[Container finish time from URC (6" default)]]+52,$L$16-L767)</f>
        <v>12</v>
      </c>
      <c r="P767" s="71"/>
      <c r="Q767" s="71"/>
      <c r="R767" s="72"/>
      <c r="S767" s="77">
        <f>IF($L$16-M767&lt;=0,$L$16-Table3[DIRECT STICK or "All In" timing            with Callus or Basewell                   (6" default)]+52,$L$16-M767)</f>
        <v>10</v>
      </c>
    </row>
    <row r="768" spans="1:19" ht="19" customHeight="1" x14ac:dyDescent="0.3">
      <c r="A768" s="120"/>
      <c r="B768" s="110">
        <f>A768*Table3[[#This Row],[PPP]]</f>
        <v>0</v>
      </c>
      <c r="C768" s="47"/>
      <c r="D768" s="44">
        <v>20358</v>
      </c>
      <c r="E768" s="40" t="s">
        <v>115</v>
      </c>
      <c r="F768" s="40" t="s">
        <v>205</v>
      </c>
      <c r="G768" s="40" t="s">
        <v>732</v>
      </c>
      <c r="H768" s="28">
        <v>4</v>
      </c>
      <c r="I768" s="27" t="s">
        <v>24</v>
      </c>
      <c r="J768" s="27" t="s">
        <v>1124</v>
      </c>
      <c r="K768" s="27">
        <v>2</v>
      </c>
      <c r="L768" s="28">
        <v>8</v>
      </c>
      <c r="M768" s="28">
        <v>10</v>
      </c>
      <c r="N768" s="62">
        <f t="shared" si="17"/>
        <v>8</v>
      </c>
      <c r="O768" s="63">
        <f>IF($L$16-L768&lt;=0,$L$16-Table3[[#This Row],[Container finish time from URC (6" default)]]+52,$L$16-L768)</f>
        <v>12</v>
      </c>
      <c r="P768" s="71"/>
      <c r="Q768" s="71"/>
      <c r="R768" s="72"/>
      <c r="S768" s="77">
        <f>IF($L$16-M768&lt;=0,$L$16-Table3[DIRECT STICK or "All In" timing            with Callus or Basewell                   (6" default)]+52,$L$16-M768)</f>
        <v>10</v>
      </c>
    </row>
    <row r="769" spans="1:19" ht="19" customHeight="1" x14ac:dyDescent="0.3">
      <c r="A769" s="120"/>
      <c r="B769" s="110">
        <f>A769*Table3[[#This Row],[PPP]]</f>
        <v>0</v>
      </c>
      <c r="C769" s="47"/>
      <c r="D769" s="44">
        <v>20368</v>
      </c>
      <c r="E769" s="40" t="s">
        <v>115</v>
      </c>
      <c r="F769" s="40" t="s">
        <v>205</v>
      </c>
      <c r="G769" s="40" t="s">
        <v>733</v>
      </c>
      <c r="H769" s="28">
        <v>4</v>
      </c>
      <c r="I769" s="27" t="s">
        <v>24</v>
      </c>
      <c r="J769" s="27" t="s">
        <v>1124</v>
      </c>
      <c r="K769" s="27">
        <v>2</v>
      </c>
      <c r="L769" s="28">
        <v>8</v>
      </c>
      <c r="M769" s="28">
        <v>10</v>
      </c>
      <c r="N769" s="62">
        <f t="shared" si="17"/>
        <v>8</v>
      </c>
      <c r="O769" s="63">
        <f>IF($L$16-L769&lt;=0,$L$16-Table3[[#This Row],[Container finish time from URC (6" default)]]+52,$L$16-L769)</f>
        <v>12</v>
      </c>
      <c r="P769" s="71"/>
      <c r="Q769" s="71"/>
      <c r="R769" s="72"/>
      <c r="S769" s="77">
        <f>IF($L$16-M769&lt;=0,$L$16-Table3[DIRECT STICK or "All In" timing            with Callus or Basewell                   (6" default)]+52,$L$16-M769)</f>
        <v>10</v>
      </c>
    </row>
    <row r="770" spans="1:19" ht="19" customHeight="1" x14ac:dyDescent="0.3">
      <c r="A770" s="120"/>
      <c r="B770" s="110">
        <f>A770*Table3[[#This Row],[PPP]]</f>
        <v>0</v>
      </c>
      <c r="C770" s="47"/>
      <c r="D770" s="44">
        <v>21279</v>
      </c>
      <c r="E770" s="40" t="s">
        <v>115</v>
      </c>
      <c r="F770" s="40" t="s">
        <v>205</v>
      </c>
      <c r="G770" s="40" t="s">
        <v>734</v>
      </c>
      <c r="H770" s="28">
        <v>4</v>
      </c>
      <c r="I770" s="27" t="s">
        <v>24</v>
      </c>
      <c r="J770" s="27" t="s">
        <v>1124</v>
      </c>
      <c r="K770" s="27">
        <v>2</v>
      </c>
      <c r="L770" s="28">
        <v>8</v>
      </c>
      <c r="M770" s="28">
        <v>10</v>
      </c>
      <c r="N770" s="62">
        <f t="shared" si="17"/>
        <v>8</v>
      </c>
      <c r="O770" s="63">
        <f>IF($L$16-L770&lt;=0,$L$16-Table3[[#This Row],[Container finish time from URC (6" default)]]+52,$L$16-L770)</f>
        <v>12</v>
      </c>
      <c r="P770" s="71"/>
      <c r="Q770" s="71"/>
      <c r="R770" s="72"/>
      <c r="S770" s="77">
        <f>IF($L$16-M770&lt;=0,$L$16-Table3[DIRECT STICK or "All In" timing            with Callus or Basewell                   (6" default)]+52,$L$16-M770)</f>
        <v>10</v>
      </c>
    </row>
    <row r="771" spans="1:19" ht="19" customHeight="1" x14ac:dyDescent="0.3">
      <c r="A771" s="120"/>
      <c r="B771" s="110">
        <f>A771*Table3[[#This Row],[PPP]]</f>
        <v>0</v>
      </c>
      <c r="C771" s="47"/>
      <c r="D771" s="44">
        <v>20370</v>
      </c>
      <c r="E771" s="40" t="s">
        <v>115</v>
      </c>
      <c r="F771" s="40" t="s">
        <v>205</v>
      </c>
      <c r="G771" s="40" t="s">
        <v>735</v>
      </c>
      <c r="H771" s="28">
        <v>4</v>
      </c>
      <c r="I771" s="27" t="s">
        <v>24</v>
      </c>
      <c r="J771" s="27" t="s">
        <v>1124</v>
      </c>
      <c r="K771" s="27">
        <v>2</v>
      </c>
      <c r="L771" s="28">
        <v>8</v>
      </c>
      <c r="M771" s="28">
        <v>10</v>
      </c>
      <c r="N771" s="62">
        <f t="shared" si="17"/>
        <v>8</v>
      </c>
      <c r="O771" s="63">
        <f>IF($L$16-L771&lt;=0,$L$16-Table3[[#This Row],[Container finish time from URC (6" default)]]+52,$L$16-L771)</f>
        <v>12</v>
      </c>
      <c r="P771" s="71"/>
      <c r="Q771" s="71"/>
      <c r="R771" s="72"/>
      <c r="S771" s="77">
        <f>IF($L$16-M771&lt;=0,$L$16-Table3[DIRECT STICK or "All In" timing            with Callus or Basewell                   (6" default)]+52,$L$16-M771)</f>
        <v>10</v>
      </c>
    </row>
    <row r="772" spans="1:19" ht="19" customHeight="1" x14ac:dyDescent="0.3">
      <c r="A772" s="120"/>
      <c r="B772" s="110">
        <f>A772*Table3[[#This Row],[PPP]]</f>
        <v>0</v>
      </c>
      <c r="C772" s="47"/>
      <c r="D772" s="44">
        <v>20398</v>
      </c>
      <c r="E772" s="40" t="s">
        <v>115</v>
      </c>
      <c r="F772" s="40" t="s">
        <v>205</v>
      </c>
      <c r="G772" s="40" t="s">
        <v>736</v>
      </c>
      <c r="H772" s="28">
        <v>4</v>
      </c>
      <c r="I772" s="27" t="s">
        <v>24</v>
      </c>
      <c r="J772" s="27" t="s">
        <v>1124</v>
      </c>
      <c r="K772" s="27">
        <v>2</v>
      </c>
      <c r="L772" s="28">
        <v>8</v>
      </c>
      <c r="M772" s="28">
        <v>10</v>
      </c>
      <c r="N772" s="62">
        <f t="shared" si="17"/>
        <v>8</v>
      </c>
      <c r="O772" s="63">
        <f>IF($L$16-L772&lt;=0,$L$16-Table3[[#This Row],[Container finish time from URC (6" default)]]+52,$L$16-L772)</f>
        <v>12</v>
      </c>
      <c r="P772" s="71"/>
      <c r="Q772" s="71"/>
      <c r="R772" s="72"/>
      <c r="S772" s="77">
        <f>IF($L$16-M772&lt;=0,$L$16-Table3[DIRECT STICK or "All In" timing            with Callus or Basewell                   (6" default)]+52,$L$16-M772)</f>
        <v>10</v>
      </c>
    </row>
    <row r="773" spans="1:19" ht="19" customHeight="1" x14ac:dyDescent="0.3">
      <c r="A773" s="120"/>
      <c r="B773" s="110">
        <f>A773*Table3[[#This Row],[PPP]]</f>
        <v>0</v>
      </c>
      <c r="C773" s="47"/>
      <c r="D773" s="44">
        <v>20367</v>
      </c>
      <c r="E773" s="40" t="s">
        <v>115</v>
      </c>
      <c r="F773" s="40" t="s">
        <v>205</v>
      </c>
      <c r="G773" s="40" t="s">
        <v>737</v>
      </c>
      <c r="H773" s="28">
        <v>4</v>
      </c>
      <c r="I773" s="27" t="s">
        <v>24</v>
      </c>
      <c r="J773" s="27" t="s">
        <v>1124</v>
      </c>
      <c r="K773" s="27">
        <v>2</v>
      </c>
      <c r="L773" s="28">
        <v>8</v>
      </c>
      <c r="M773" s="28">
        <v>10</v>
      </c>
      <c r="N773" s="62">
        <f t="shared" si="17"/>
        <v>8</v>
      </c>
      <c r="O773" s="63">
        <f>IF($L$16-L773&lt;=0,$L$16-Table3[[#This Row],[Container finish time from URC (6" default)]]+52,$L$16-L773)</f>
        <v>12</v>
      </c>
      <c r="P773" s="71"/>
      <c r="Q773" s="71"/>
      <c r="R773" s="72"/>
      <c r="S773" s="77">
        <f>IF($L$16-M773&lt;=0,$L$16-Table3[DIRECT STICK or "All In" timing            with Callus or Basewell                   (6" default)]+52,$L$16-M773)</f>
        <v>10</v>
      </c>
    </row>
    <row r="774" spans="1:19" ht="19" customHeight="1" x14ac:dyDescent="0.3">
      <c r="A774" s="120"/>
      <c r="B774" s="110">
        <f>A774*Table3[[#This Row],[PPP]]</f>
        <v>0</v>
      </c>
      <c r="C774" s="47"/>
      <c r="D774" s="44">
        <v>20224</v>
      </c>
      <c r="E774" s="40" t="s">
        <v>115</v>
      </c>
      <c r="F774" s="40" t="s">
        <v>205</v>
      </c>
      <c r="G774" s="40" t="s">
        <v>738</v>
      </c>
      <c r="H774" s="28">
        <v>4</v>
      </c>
      <c r="I774" s="27" t="s">
        <v>24</v>
      </c>
      <c r="J774" s="27" t="s">
        <v>1124</v>
      </c>
      <c r="K774" s="27">
        <v>2</v>
      </c>
      <c r="L774" s="28">
        <v>8</v>
      </c>
      <c r="M774" s="28">
        <v>10</v>
      </c>
      <c r="N774" s="62">
        <f t="shared" si="17"/>
        <v>8</v>
      </c>
      <c r="O774" s="63">
        <f>IF($L$16-L774&lt;=0,$L$16-Table3[[#This Row],[Container finish time from URC (6" default)]]+52,$L$16-L774)</f>
        <v>12</v>
      </c>
      <c r="P774" s="71"/>
      <c r="Q774" s="71"/>
      <c r="R774" s="72"/>
      <c r="S774" s="77">
        <f>IF($L$16-M774&lt;=0,$L$16-Table3[DIRECT STICK or "All In" timing            with Callus or Basewell                   (6" default)]+52,$L$16-M774)</f>
        <v>10</v>
      </c>
    </row>
    <row r="775" spans="1:19" ht="19" customHeight="1" x14ac:dyDescent="0.3">
      <c r="A775" s="120"/>
      <c r="B775" s="110">
        <f>A775*Table3[[#This Row],[PPP]]</f>
        <v>0</v>
      </c>
      <c r="C775" s="47"/>
      <c r="D775" s="44">
        <v>20309</v>
      </c>
      <c r="E775" s="40" t="s">
        <v>115</v>
      </c>
      <c r="F775" s="40" t="s">
        <v>205</v>
      </c>
      <c r="G775" s="40" t="s">
        <v>739</v>
      </c>
      <c r="H775" s="28">
        <v>4</v>
      </c>
      <c r="I775" s="27" t="s">
        <v>24</v>
      </c>
      <c r="J775" s="27" t="s">
        <v>1124</v>
      </c>
      <c r="K775" s="27">
        <v>2</v>
      </c>
      <c r="L775" s="28">
        <v>8</v>
      </c>
      <c r="M775" s="28">
        <v>10</v>
      </c>
      <c r="N775" s="62">
        <f t="shared" si="17"/>
        <v>8</v>
      </c>
      <c r="O775" s="63">
        <f>IF($L$16-L775&lt;=0,$L$16-Table3[[#This Row],[Container finish time from URC (6" default)]]+52,$L$16-L775)</f>
        <v>12</v>
      </c>
      <c r="P775" s="71"/>
      <c r="Q775" s="71"/>
      <c r="R775" s="72"/>
      <c r="S775" s="77">
        <f>IF($L$16-M775&lt;=0,$L$16-Table3[DIRECT STICK or "All In" timing            with Callus or Basewell                   (6" default)]+52,$L$16-M775)</f>
        <v>10</v>
      </c>
    </row>
    <row r="776" spans="1:19" ht="19" customHeight="1" x14ac:dyDescent="0.3">
      <c r="A776" s="120"/>
      <c r="B776" s="110">
        <f>A776*Table3[[#This Row],[PPP]]</f>
        <v>0</v>
      </c>
      <c r="C776" s="47"/>
      <c r="D776" s="44">
        <v>20548</v>
      </c>
      <c r="E776" s="40" t="s">
        <v>115</v>
      </c>
      <c r="F776" s="40" t="s">
        <v>205</v>
      </c>
      <c r="G776" s="40" t="s">
        <v>740</v>
      </c>
      <c r="H776" s="28">
        <v>4</v>
      </c>
      <c r="I776" s="27" t="s">
        <v>24</v>
      </c>
      <c r="J776" s="27" t="s">
        <v>1124</v>
      </c>
      <c r="K776" s="27">
        <v>2</v>
      </c>
      <c r="L776" s="28">
        <v>8</v>
      </c>
      <c r="M776" s="28">
        <v>10</v>
      </c>
      <c r="N776" s="62">
        <f t="shared" si="17"/>
        <v>8</v>
      </c>
      <c r="O776" s="63">
        <f>IF($L$16-L776&lt;=0,$L$16-Table3[[#This Row],[Container finish time from URC (6" default)]]+52,$L$16-L776)</f>
        <v>12</v>
      </c>
      <c r="P776" s="71"/>
      <c r="Q776" s="71"/>
      <c r="R776" s="72"/>
      <c r="S776" s="77">
        <f>IF($L$16-M776&lt;=0,$L$16-Table3[DIRECT STICK or "All In" timing            with Callus or Basewell                   (6" default)]+52,$L$16-M776)</f>
        <v>10</v>
      </c>
    </row>
    <row r="777" spans="1:19" ht="19" customHeight="1" x14ac:dyDescent="0.3">
      <c r="A777" s="120"/>
      <c r="B777" s="110">
        <f>A777*Table3[[#This Row],[PPP]]</f>
        <v>0</v>
      </c>
      <c r="C777" s="48" t="s">
        <v>1000</v>
      </c>
      <c r="D777" s="45">
        <v>20582</v>
      </c>
      <c r="E777" s="40" t="s">
        <v>115</v>
      </c>
      <c r="F777" s="40" t="s">
        <v>205</v>
      </c>
      <c r="G777" s="40" t="s">
        <v>1045</v>
      </c>
      <c r="H777" s="28">
        <v>4</v>
      </c>
      <c r="I777" s="27" t="s">
        <v>24</v>
      </c>
      <c r="J777" s="27" t="s">
        <v>1124</v>
      </c>
      <c r="K777" s="27">
        <v>2</v>
      </c>
      <c r="L777" s="27">
        <v>8</v>
      </c>
      <c r="M777" s="27">
        <v>10</v>
      </c>
      <c r="N777" s="67">
        <f t="shared" si="17"/>
        <v>8</v>
      </c>
      <c r="O777" s="68">
        <f>IF($L$16-L777&lt;=0,$L$16-Table3[[#This Row],[Container finish time from URC (6" default)]]+52,$L$16-L777)</f>
        <v>12</v>
      </c>
      <c r="P777" s="71"/>
      <c r="Q777" s="73"/>
      <c r="R777" s="74"/>
      <c r="S777" s="77">
        <f>IF($L$16-M777&lt;=0,$L$16-Table3[DIRECT STICK or "All In" timing            with Callus or Basewell                   (6" default)]+52,$L$16-M777)</f>
        <v>10</v>
      </c>
    </row>
    <row r="778" spans="1:19" ht="19" customHeight="1" x14ac:dyDescent="0.3">
      <c r="A778" s="120"/>
      <c r="B778" s="110">
        <f>A778*Table3[[#This Row],[PPP]]</f>
        <v>0</v>
      </c>
      <c r="C778" s="47"/>
      <c r="D778" s="44">
        <v>20356</v>
      </c>
      <c r="E778" s="40" t="s">
        <v>115</v>
      </c>
      <c r="F778" s="40" t="s">
        <v>205</v>
      </c>
      <c r="G778" s="40" t="s">
        <v>741</v>
      </c>
      <c r="H778" s="28">
        <v>4</v>
      </c>
      <c r="I778" s="27" t="s">
        <v>24</v>
      </c>
      <c r="J778" s="27" t="s">
        <v>1124</v>
      </c>
      <c r="K778" s="27">
        <v>2</v>
      </c>
      <c r="L778" s="28">
        <v>8</v>
      </c>
      <c r="M778" s="28">
        <v>10</v>
      </c>
      <c r="N778" s="62">
        <f t="shared" si="17"/>
        <v>8</v>
      </c>
      <c r="O778" s="63">
        <f>IF($L$16-L778&lt;=0,$L$16-Table3[[#This Row],[Container finish time from URC (6" default)]]+52,$L$16-L778)</f>
        <v>12</v>
      </c>
      <c r="P778" s="71"/>
      <c r="Q778" s="71"/>
      <c r="R778" s="72"/>
      <c r="S778" s="77">
        <f>IF($L$16-M778&lt;=0,$L$16-Table3[DIRECT STICK or "All In" timing            with Callus or Basewell                   (6" default)]+52,$L$16-M778)</f>
        <v>10</v>
      </c>
    </row>
    <row r="779" spans="1:19" ht="19" customHeight="1" x14ac:dyDescent="0.3">
      <c r="A779" s="120"/>
      <c r="B779" s="110">
        <f>A779*Table3[[#This Row],[PPP]]</f>
        <v>0</v>
      </c>
      <c r="C779" s="48" t="s">
        <v>1000</v>
      </c>
      <c r="D779" s="45">
        <v>21259</v>
      </c>
      <c r="E779" s="40" t="s">
        <v>115</v>
      </c>
      <c r="F779" s="40" t="s">
        <v>205</v>
      </c>
      <c r="G779" s="40" t="s">
        <v>1046</v>
      </c>
      <c r="H779" s="28">
        <v>4</v>
      </c>
      <c r="I779" s="27" t="s">
        <v>24</v>
      </c>
      <c r="J779" s="27" t="s">
        <v>1124</v>
      </c>
      <c r="K779" s="27">
        <v>2</v>
      </c>
      <c r="L779" s="27">
        <v>8</v>
      </c>
      <c r="M779" s="27">
        <v>10</v>
      </c>
      <c r="N779" s="67">
        <f t="shared" si="17"/>
        <v>8</v>
      </c>
      <c r="O779" s="68">
        <f>IF($L$16-L779&lt;=0,$L$16-Table3[[#This Row],[Container finish time from URC (6" default)]]+52,$L$16-L779)</f>
        <v>12</v>
      </c>
      <c r="P779" s="71"/>
      <c r="Q779" s="73"/>
      <c r="R779" s="74"/>
      <c r="S779" s="77">
        <f>IF($L$16-M779&lt;=0,$L$16-Table3[DIRECT STICK or "All In" timing            with Callus or Basewell                   (6" default)]+52,$L$16-M779)</f>
        <v>10</v>
      </c>
    </row>
    <row r="780" spans="1:19" ht="19" customHeight="1" x14ac:dyDescent="0.3">
      <c r="A780" s="120"/>
      <c r="B780" s="110">
        <f>A780*Table3[[#This Row],[PPP]]</f>
        <v>0</v>
      </c>
      <c r="C780" s="47"/>
      <c r="D780" s="44">
        <v>20564</v>
      </c>
      <c r="E780" s="40" t="s">
        <v>115</v>
      </c>
      <c r="F780" s="40" t="s">
        <v>206</v>
      </c>
      <c r="G780" s="40" t="s">
        <v>742</v>
      </c>
      <c r="H780" s="28">
        <v>4</v>
      </c>
      <c r="I780" s="27" t="s">
        <v>24</v>
      </c>
      <c r="J780" s="27" t="s">
        <v>1124</v>
      </c>
      <c r="K780" s="27">
        <v>1</v>
      </c>
      <c r="L780" s="28">
        <v>8</v>
      </c>
      <c r="M780" s="28">
        <v>10</v>
      </c>
      <c r="N780" s="62">
        <f t="shared" si="17"/>
        <v>8</v>
      </c>
      <c r="O780" s="63">
        <f>IF($L$16-L780&lt;=0,$L$16-Table3[[#This Row],[Container finish time from URC (6" default)]]+52,$L$16-L780)</f>
        <v>12</v>
      </c>
      <c r="P780" s="71"/>
      <c r="Q780" s="71"/>
      <c r="R780" s="72"/>
      <c r="S780" s="77">
        <f>IF($L$16-M780&lt;=0,$L$16-Table3[DIRECT STICK or "All In" timing            with Callus or Basewell                   (6" default)]+52,$L$16-M780)</f>
        <v>10</v>
      </c>
    </row>
    <row r="781" spans="1:19" ht="19" customHeight="1" x14ac:dyDescent="0.3">
      <c r="A781" s="120"/>
      <c r="B781" s="110">
        <f>A781*Table3[[#This Row],[PPP]]</f>
        <v>0</v>
      </c>
      <c r="C781" s="47"/>
      <c r="D781" s="44">
        <v>20176</v>
      </c>
      <c r="E781" s="40" t="s">
        <v>115</v>
      </c>
      <c r="F781" s="40" t="s">
        <v>206</v>
      </c>
      <c r="G781" s="40" t="s">
        <v>743</v>
      </c>
      <c r="H781" s="28">
        <v>4</v>
      </c>
      <c r="I781" s="27" t="s">
        <v>24</v>
      </c>
      <c r="J781" s="27" t="s">
        <v>1124</v>
      </c>
      <c r="K781" s="27">
        <v>1</v>
      </c>
      <c r="L781" s="28">
        <v>8</v>
      </c>
      <c r="M781" s="28">
        <v>10</v>
      </c>
      <c r="N781" s="62">
        <f t="shared" si="17"/>
        <v>8</v>
      </c>
      <c r="O781" s="63">
        <f>IF($L$16-L781&lt;=0,$L$16-Table3[[#This Row],[Container finish time from URC (6" default)]]+52,$L$16-L781)</f>
        <v>12</v>
      </c>
      <c r="P781" s="71"/>
      <c r="Q781" s="71"/>
      <c r="R781" s="72"/>
      <c r="S781" s="77">
        <f>IF($L$16-M781&lt;=0,$L$16-Table3[DIRECT STICK or "All In" timing            with Callus or Basewell                   (6" default)]+52,$L$16-M781)</f>
        <v>10</v>
      </c>
    </row>
    <row r="782" spans="1:19" ht="19" customHeight="1" x14ac:dyDescent="0.3">
      <c r="A782" s="120"/>
      <c r="B782" s="110">
        <f>A782*Table3[[#This Row],[PPP]]</f>
        <v>0</v>
      </c>
      <c r="C782" s="47"/>
      <c r="D782" s="44">
        <v>20257</v>
      </c>
      <c r="E782" s="40" t="s">
        <v>115</v>
      </c>
      <c r="F782" s="40" t="s">
        <v>206</v>
      </c>
      <c r="G782" s="40" t="s">
        <v>744</v>
      </c>
      <c r="H782" s="28">
        <v>4</v>
      </c>
      <c r="I782" s="27" t="s">
        <v>24</v>
      </c>
      <c r="J782" s="27" t="s">
        <v>1124</v>
      </c>
      <c r="K782" s="27">
        <v>1</v>
      </c>
      <c r="L782" s="28">
        <v>8</v>
      </c>
      <c r="M782" s="28">
        <v>10</v>
      </c>
      <c r="N782" s="62">
        <f t="shared" si="17"/>
        <v>8</v>
      </c>
      <c r="O782" s="63">
        <f>IF($L$16-L782&lt;=0,$L$16-Table3[[#This Row],[Container finish time from URC (6" default)]]+52,$L$16-L782)</f>
        <v>12</v>
      </c>
      <c r="P782" s="71"/>
      <c r="Q782" s="71"/>
      <c r="R782" s="72"/>
      <c r="S782" s="77">
        <f>IF($L$16-M782&lt;=0,$L$16-Table3[DIRECT STICK or "All In" timing            with Callus or Basewell                   (6" default)]+52,$L$16-M782)</f>
        <v>10</v>
      </c>
    </row>
    <row r="783" spans="1:19" ht="19" customHeight="1" x14ac:dyDescent="0.3">
      <c r="A783" s="120"/>
      <c r="B783" s="110">
        <f>A783*Table3[[#This Row],[PPP]]</f>
        <v>0</v>
      </c>
      <c r="C783" s="47"/>
      <c r="D783" s="44">
        <v>20169</v>
      </c>
      <c r="E783" s="40" t="s">
        <v>115</v>
      </c>
      <c r="F783" s="40" t="s">
        <v>206</v>
      </c>
      <c r="G783" s="40" t="s">
        <v>745</v>
      </c>
      <c r="H783" s="28">
        <v>4</v>
      </c>
      <c r="I783" s="27" t="s">
        <v>24</v>
      </c>
      <c r="J783" s="27" t="s">
        <v>1124</v>
      </c>
      <c r="K783" s="27">
        <v>1</v>
      </c>
      <c r="L783" s="28">
        <v>8</v>
      </c>
      <c r="M783" s="28">
        <v>10</v>
      </c>
      <c r="N783" s="62">
        <f t="shared" si="17"/>
        <v>8</v>
      </c>
      <c r="O783" s="63">
        <f>IF($L$16-L783&lt;=0,$L$16-Table3[[#This Row],[Container finish time from URC (6" default)]]+52,$L$16-L783)</f>
        <v>12</v>
      </c>
      <c r="P783" s="71"/>
      <c r="Q783" s="71"/>
      <c r="R783" s="72"/>
      <c r="S783" s="77">
        <f>IF($L$16-M783&lt;=0,$L$16-Table3[DIRECT STICK or "All In" timing            with Callus or Basewell                   (6" default)]+52,$L$16-M783)</f>
        <v>10</v>
      </c>
    </row>
    <row r="784" spans="1:19" ht="19" customHeight="1" x14ac:dyDescent="0.3">
      <c r="A784" s="120"/>
      <c r="B784" s="110">
        <f>A784*Table3[[#This Row],[PPP]]</f>
        <v>0</v>
      </c>
      <c r="C784" s="47"/>
      <c r="D784" s="44">
        <v>20260</v>
      </c>
      <c r="E784" s="40" t="s">
        <v>115</v>
      </c>
      <c r="F784" s="40" t="s">
        <v>206</v>
      </c>
      <c r="G784" s="40" t="s">
        <v>746</v>
      </c>
      <c r="H784" s="28">
        <v>4</v>
      </c>
      <c r="I784" s="27" t="s">
        <v>24</v>
      </c>
      <c r="J784" s="27" t="s">
        <v>1124</v>
      </c>
      <c r="K784" s="27">
        <v>1</v>
      </c>
      <c r="L784" s="28">
        <v>8</v>
      </c>
      <c r="M784" s="28">
        <v>10</v>
      </c>
      <c r="N784" s="62">
        <f t="shared" si="17"/>
        <v>8</v>
      </c>
      <c r="O784" s="63">
        <f>IF($L$16-L784&lt;=0,$L$16-Table3[[#This Row],[Container finish time from URC (6" default)]]+52,$L$16-L784)</f>
        <v>12</v>
      </c>
      <c r="P784" s="71"/>
      <c r="Q784" s="71"/>
      <c r="R784" s="72"/>
      <c r="S784" s="77">
        <f>IF($L$16-M784&lt;=0,$L$16-Table3[DIRECT STICK or "All In" timing            with Callus or Basewell                   (6" default)]+52,$L$16-M784)</f>
        <v>10</v>
      </c>
    </row>
    <row r="785" spans="1:19" ht="19" customHeight="1" x14ac:dyDescent="0.3">
      <c r="A785" s="120"/>
      <c r="B785" s="110">
        <f>A785*Table3[[#This Row],[PPP]]</f>
        <v>0</v>
      </c>
      <c r="C785" s="47"/>
      <c r="D785" s="44">
        <v>20261</v>
      </c>
      <c r="E785" s="40" t="s">
        <v>115</v>
      </c>
      <c r="F785" s="40" t="s">
        <v>206</v>
      </c>
      <c r="G785" s="40" t="s">
        <v>747</v>
      </c>
      <c r="H785" s="28">
        <v>4</v>
      </c>
      <c r="I785" s="27" t="s">
        <v>24</v>
      </c>
      <c r="J785" s="27" t="s">
        <v>1124</v>
      </c>
      <c r="K785" s="27">
        <v>1</v>
      </c>
      <c r="L785" s="28">
        <v>8</v>
      </c>
      <c r="M785" s="28">
        <v>10</v>
      </c>
      <c r="N785" s="62">
        <f t="shared" si="17"/>
        <v>8</v>
      </c>
      <c r="O785" s="63">
        <f>IF($L$16-L785&lt;=0,$L$16-Table3[[#This Row],[Container finish time from URC (6" default)]]+52,$L$16-L785)</f>
        <v>12</v>
      </c>
      <c r="P785" s="71"/>
      <c r="Q785" s="71"/>
      <c r="R785" s="72"/>
      <c r="S785" s="77">
        <f>IF($L$16-M785&lt;=0,$L$16-Table3[DIRECT STICK or "All In" timing            with Callus or Basewell                   (6" default)]+52,$L$16-M785)</f>
        <v>10</v>
      </c>
    </row>
    <row r="786" spans="1:19" ht="19" customHeight="1" x14ac:dyDescent="0.3">
      <c r="A786" s="120"/>
      <c r="B786" s="110">
        <f>A786*Table3[[#This Row],[PPP]]</f>
        <v>0</v>
      </c>
      <c r="C786" s="47"/>
      <c r="D786" s="44">
        <v>21999</v>
      </c>
      <c r="E786" s="40" t="s">
        <v>115</v>
      </c>
      <c r="F786" s="40" t="s">
        <v>206</v>
      </c>
      <c r="G786" s="40" t="s">
        <v>748</v>
      </c>
      <c r="H786" s="28">
        <v>4</v>
      </c>
      <c r="I786" s="27" t="s">
        <v>24</v>
      </c>
      <c r="J786" s="27" t="s">
        <v>1124</v>
      </c>
      <c r="K786" s="27">
        <v>1</v>
      </c>
      <c r="L786" s="28">
        <v>8</v>
      </c>
      <c r="M786" s="28">
        <v>10</v>
      </c>
      <c r="N786" s="62">
        <f t="shared" si="17"/>
        <v>8</v>
      </c>
      <c r="O786" s="63">
        <f>IF($L$16-L786&lt;=0,$L$16-Table3[[#This Row],[Container finish time from URC (6" default)]]+52,$L$16-L786)</f>
        <v>12</v>
      </c>
      <c r="P786" s="71"/>
      <c r="Q786" s="71"/>
      <c r="R786" s="72"/>
      <c r="S786" s="77">
        <f>IF($L$16-M786&lt;=0,$L$16-Table3[DIRECT STICK or "All In" timing            with Callus or Basewell                   (6" default)]+52,$L$16-M786)</f>
        <v>10</v>
      </c>
    </row>
    <row r="787" spans="1:19" ht="19" customHeight="1" x14ac:dyDescent="0.3">
      <c r="A787" s="120"/>
      <c r="B787" s="110">
        <f>A787*Table3[[#This Row],[PPP]]</f>
        <v>0</v>
      </c>
      <c r="C787" s="47"/>
      <c r="D787" s="44">
        <v>20579</v>
      </c>
      <c r="E787" s="40" t="s">
        <v>115</v>
      </c>
      <c r="F787" s="40" t="s">
        <v>206</v>
      </c>
      <c r="G787" s="40" t="s">
        <v>749</v>
      </c>
      <c r="H787" s="28">
        <v>4</v>
      </c>
      <c r="I787" s="27" t="s">
        <v>24</v>
      </c>
      <c r="J787" s="27" t="s">
        <v>1124</v>
      </c>
      <c r="K787" s="27">
        <v>1</v>
      </c>
      <c r="L787" s="28">
        <v>8</v>
      </c>
      <c r="M787" s="28">
        <v>10</v>
      </c>
      <c r="N787" s="62">
        <f t="shared" si="17"/>
        <v>8</v>
      </c>
      <c r="O787" s="63">
        <f>IF($L$16-L787&lt;=0,$L$16-Table3[[#This Row],[Container finish time from URC (6" default)]]+52,$L$16-L787)</f>
        <v>12</v>
      </c>
      <c r="P787" s="71"/>
      <c r="Q787" s="71"/>
      <c r="R787" s="72"/>
      <c r="S787" s="77">
        <f>IF($L$16-M787&lt;=0,$L$16-Table3[DIRECT STICK or "All In" timing            with Callus or Basewell                   (6" default)]+52,$L$16-M787)</f>
        <v>10</v>
      </c>
    </row>
    <row r="788" spans="1:19" ht="19" customHeight="1" x14ac:dyDescent="0.3">
      <c r="A788" s="120"/>
      <c r="B788" s="110">
        <f>A788*Table3[[#This Row],[PPP]]</f>
        <v>0</v>
      </c>
      <c r="C788" s="47"/>
      <c r="D788" s="44">
        <v>21964</v>
      </c>
      <c r="E788" s="40" t="s">
        <v>115</v>
      </c>
      <c r="F788" s="40" t="s">
        <v>206</v>
      </c>
      <c r="G788" s="40" t="s">
        <v>750</v>
      </c>
      <c r="H788" s="28">
        <v>4</v>
      </c>
      <c r="I788" s="27" t="s">
        <v>24</v>
      </c>
      <c r="J788" s="27" t="s">
        <v>1124</v>
      </c>
      <c r="K788" s="27">
        <v>1</v>
      </c>
      <c r="L788" s="28">
        <v>8</v>
      </c>
      <c r="M788" s="28">
        <v>10</v>
      </c>
      <c r="N788" s="62">
        <f t="shared" si="17"/>
        <v>8</v>
      </c>
      <c r="O788" s="63">
        <f>IF($L$16-L788&lt;=0,$L$16-Table3[[#This Row],[Container finish time from URC (6" default)]]+52,$L$16-L788)</f>
        <v>12</v>
      </c>
      <c r="P788" s="71"/>
      <c r="Q788" s="71"/>
      <c r="R788" s="72"/>
      <c r="S788" s="77">
        <f>IF($L$16-M788&lt;=0,$L$16-Table3[DIRECT STICK or "All In" timing            with Callus or Basewell                   (6" default)]+52,$L$16-M788)</f>
        <v>10</v>
      </c>
    </row>
    <row r="789" spans="1:19" ht="19" customHeight="1" x14ac:dyDescent="0.3">
      <c r="A789" s="120"/>
      <c r="B789" s="110">
        <f>A789*Table3[[#This Row],[PPP]]</f>
        <v>0</v>
      </c>
      <c r="C789" s="47"/>
      <c r="D789" s="44">
        <v>20428</v>
      </c>
      <c r="E789" s="40" t="s">
        <v>115</v>
      </c>
      <c r="F789" s="40" t="s">
        <v>206</v>
      </c>
      <c r="G789" s="40" t="s">
        <v>751</v>
      </c>
      <c r="H789" s="28">
        <v>4</v>
      </c>
      <c r="I789" s="27" t="s">
        <v>24</v>
      </c>
      <c r="J789" s="27" t="s">
        <v>1124</v>
      </c>
      <c r="K789" s="27">
        <v>1</v>
      </c>
      <c r="L789" s="28">
        <v>8</v>
      </c>
      <c r="M789" s="28">
        <v>10</v>
      </c>
      <c r="N789" s="62">
        <f t="shared" si="17"/>
        <v>8</v>
      </c>
      <c r="O789" s="63">
        <f>IF($L$16-L789&lt;=0,$L$16-Table3[[#This Row],[Container finish time from URC (6" default)]]+52,$L$16-L789)</f>
        <v>12</v>
      </c>
      <c r="P789" s="71"/>
      <c r="Q789" s="71"/>
      <c r="R789" s="72"/>
      <c r="S789" s="77">
        <f>IF($L$16-M789&lt;=0,$L$16-Table3[DIRECT STICK or "All In" timing            with Callus or Basewell                   (6" default)]+52,$L$16-M789)</f>
        <v>10</v>
      </c>
    </row>
    <row r="790" spans="1:19" ht="19" customHeight="1" x14ac:dyDescent="0.3">
      <c r="A790" s="120"/>
      <c r="B790" s="110">
        <f>A790*Table3[[#This Row],[PPP]]</f>
        <v>0</v>
      </c>
      <c r="C790" s="47"/>
      <c r="D790" s="44">
        <v>21289</v>
      </c>
      <c r="E790" s="40" t="s">
        <v>115</v>
      </c>
      <c r="F790" s="40" t="s">
        <v>206</v>
      </c>
      <c r="G790" s="40" t="s">
        <v>752</v>
      </c>
      <c r="H790" s="28">
        <v>4</v>
      </c>
      <c r="I790" s="27" t="s">
        <v>24</v>
      </c>
      <c r="J790" s="27" t="s">
        <v>1124</v>
      </c>
      <c r="K790" s="27">
        <v>1</v>
      </c>
      <c r="L790" s="28">
        <v>8</v>
      </c>
      <c r="M790" s="28">
        <v>10</v>
      </c>
      <c r="N790" s="62">
        <f t="shared" si="17"/>
        <v>8</v>
      </c>
      <c r="O790" s="63">
        <f>IF($L$16-L790&lt;=0,$L$16-Table3[[#This Row],[Container finish time from URC (6" default)]]+52,$L$16-L790)</f>
        <v>12</v>
      </c>
      <c r="P790" s="71"/>
      <c r="Q790" s="71"/>
      <c r="R790" s="72"/>
      <c r="S790" s="77">
        <f>IF($L$16-M790&lt;=0,$L$16-Table3[DIRECT STICK or "All In" timing            with Callus or Basewell                   (6" default)]+52,$L$16-M790)</f>
        <v>10</v>
      </c>
    </row>
    <row r="791" spans="1:19" ht="19" customHeight="1" x14ac:dyDescent="0.3">
      <c r="A791" s="120"/>
      <c r="B791" s="110">
        <f>A791*Table3[[#This Row],[PPP]]</f>
        <v>0</v>
      </c>
      <c r="C791" s="47"/>
      <c r="D791" s="44">
        <v>20273</v>
      </c>
      <c r="E791" s="40" t="s">
        <v>115</v>
      </c>
      <c r="F791" s="40" t="s">
        <v>206</v>
      </c>
      <c r="G791" s="40" t="s">
        <v>753</v>
      </c>
      <c r="H791" s="28">
        <v>4</v>
      </c>
      <c r="I791" s="27" t="s">
        <v>24</v>
      </c>
      <c r="J791" s="27" t="s">
        <v>1124</v>
      </c>
      <c r="K791" s="27">
        <v>1</v>
      </c>
      <c r="L791" s="28">
        <v>8</v>
      </c>
      <c r="M791" s="28">
        <v>10</v>
      </c>
      <c r="N791" s="62">
        <f t="shared" si="17"/>
        <v>8</v>
      </c>
      <c r="O791" s="63">
        <f>IF($L$16-L791&lt;=0,$L$16-Table3[[#This Row],[Container finish time from URC (6" default)]]+52,$L$16-L791)</f>
        <v>12</v>
      </c>
      <c r="P791" s="71"/>
      <c r="Q791" s="71"/>
      <c r="R791" s="72"/>
      <c r="S791" s="77">
        <f>IF($L$16-M791&lt;=0,$L$16-Table3[DIRECT STICK or "All In" timing            with Callus or Basewell                   (6" default)]+52,$L$16-M791)</f>
        <v>10</v>
      </c>
    </row>
    <row r="792" spans="1:19" ht="19" customHeight="1" x14ac:dyDescent="0.3">
      <c r="A792" s="120"/>
      <c r="B792" s="110">
        <f>A792*Table3[[#This Row],[PPP]]</f>
        <v>0</v>
      </c>
      <c r="C792" s="47"/>
      <c r="D792" s="44">
        <v>20130</v>
      </c>
      <c r="E792" s="40" t="s">
        <v>115</v>
      </c>
      <c r="F792" s="40" t="s">
        <v>206</v>
      </c>
      <c r="G792" s="40" t="s">
        <v>754</v>
      </c>
      <c r="H792" s="28">
        <v>4</v>
      </c>
      <c r="I792" s="27" t="s">
        <v>24</v>
      </c>
      <c r="J792" s="27" t="s">
        <v>1124</v>
      </c>
      <c r="K792" s="27">
        <v>1</v>
      </c>
      <c r="L792" s="28">
        <v>8</v>
      </c>
      <c r="M792" s="28">
        <v>10</v>
      </c>
      <c r="N792" s="62">
        <f t="shared" si="17"/>
        <v>8</v>
      </c>
      <c r="O792" s="63">
        <f>IF($L$16-L792&lt;=0,$L$16-Table3[[#This Row],[Container finish time from URC (6" default)]]+52,$L$16-L792)</f>
        <v>12</v>
      </c>
      <c r="P792" s="71"/>
      <c r="Q792" s="71"/>
      <c r="R792" s="72"/>
      <c r="S792" s="77">
        <f>IF($L$16-M792&lt;=0,$L$16-Table3[DIRECT STICK or "All In" timing            with Callus or Basewell                   (6" default)]+52,$L$16-M792)</f>
        <v>10</v>
      </c>
    </row>
    <row r="793" spans="1:19" ht="19" customHeight="1" x14ac:dyDescent="0.3">
      <c r="A793" s="120"/>
      <c r="B793" s="110">
        <f>A793*Table3[[#This Row],[PPP]]</f>
        <v>0</v>
      </c>
      <c r="C793" s="47"/>
      <c r="D793" s="44">
        <v>20563</v>
      </c>
      <c r="E793" s="40" t="s">
        <v>115</v>
      </c>
      <c r="F793" s="40" t="s">
        <v>206</v>
      </c>
      <c r="G793" s="40" t="s">
        <v>755</v>
      </c>
      <c r="H793" s="28">
        <v>4</v>
      </c>
      <c r="I793" s="27" t="s">
        <v>24</v>
      </c>
      <c r="J793" s="27" t="s">
        <v>1124</v>
      </c>
      <c r="K793" s="27">
        <v>1</v>
      </c>
      <c r="L793" s="28">
        <v>8</v>
      </c>
      <c r="M793" s="28">
        <v>10</v>
      </c>
      <c r="N793" s="62">
        <f t="shared" si="17"/>
        <v>8</v>
      </c>
      <c r="O793" s="63">
        <f>IF($L$16-L793&lt;=0,$L$16-Table3[[#This Row],[Container finish time from URC (6" default)]]+52,$L$16-L793)</f>
        <v>12</v>
      </c>
      <c r="P793" s="71"/>
      <c r="Q793" s="71"/>
      <c r="R793" s="72"/>
      <c r="S793" s="77">
        <f>IF($L$16-M793&lt;=0,$L$16-Table3[DIRECT STICK or "All In" timing            with Callus or Basewell                   (6" default)]+52,$L$16-M793)</f>
        <v>10</v>
      </c>
    </row>
    <row r="794" spans="1:19" ht="19" customHeight="1" x14ac:dyDescent="0.3">
      <c r="A794" s="120"/>
      <c r="B794" s="110">
        <f>A794*Table3[[#This Row],[PPP]]</f>
        <v>0</v>
      </c>
      <c r="C794" s="47"/>
      <c r="D794" s="44">
        <v>20297</v>
      </c>
      <c r="E794" s="40" t="s">
        <v>115</v>
      </c>
      <c r="F794" s="40" t="s">
        <v>206</v>
      </c>
      <c r="G794" s="40" t="s">
        <v>756</v>
      </c>
      <c r="H794" s="28">
        <v>4</v>
      </c>
      <c r="I794" s="27" t="s">
        <v>24</v>
      </c>
      <c r="J794" s="27" t="s">
        <v>1124</v>
      </c>
      <c r="K794" s="27">
        <v>1</v>
      </c>
      <c r="L794" s="28">
        <v>8</v>
      </c>
      <c r="M794" s="28">
        <v>10</v>
      </c>
      <c r="N794" s="62">
        <f t="shared" si="17"/>
        <v>8</v>
      </c>
      <c r="O794" s="63">
        <f>IF($L$16-L794&lt;=0,$L$16-Table3[[#This Row],[Container finish time from URC (6" default)]]+52,$L$16-L794)</f>
        <v>12</v>
      </c>
      <c r="P794" s="71"/>
      <c r="Q794" s="71"/>
      <c r="R794" s="72"/>
      <c r="S794" s="77">
        <f>IF($L$16-M794&lt;=0,$L$16-Table3[DIRECT STICK or "All In" timing            with Callus or Basewell                   (6" default)]+52,$L$16-M794)</f>
        <v>10</v>
      </c>
    </row>
    <row r="795" spans="1:19" ht="19" customHeight="1" x14ac:dyDescent="0.3">
      <c r="A795" s="120"/>
      <c r="B795" s="110">
        <f>A795*Table3[[#This Row],[PPP]]</f>
        <v>0</v>
      </c>
      <c r="C795" s="47"/>
      <c r="D795" s="44">
        <v>20172</v>
      </c>
      <c r="E795" s="40" t="s">
        <v>115</v>
      </c>
      <c r="F795" s="40" t="s">
        <v>206</v>
      </c>
      <c r="G795" s="40" t="s">
        <v>757</v>
      </c>
      <c r="H795" s="28">
        <v>4</v>
      </c>
      <c r="I795" s="27" t="s">
        <v>24</v>
      </c>
      <c r="J795" s="27" t="s">
        <v>1124</v>
      </c>
      <c r="K795" s="27">
        <v>1</v>
      </c>
      <c r="L795" s="28">
        <v>8</v>
      </c>
      <c r="M795" s="28">
        <v>10</v>
      </c>
      <c r="N795" s="62">
        <f t="shared" si="17"/>
        <v>8</v>
      </c>
      <c r="O795" s="63">
        <f>IF($L$16-L795&lt;=0,$L$16-Table3[[#This Row],[Container finish time from URC (6" default)]]+52,$L$16-L795)</f>
        <v>12</v>
      </c>
      <c r="P795" s="71"/>
      <c r="Q795" s="71"/>
      <c r="R795" s="72"/>
      <c r="S795" s="77">
        <f>IF($L$16-M795&lt;=0,$L$16-Table3[DIRECT STICK or "All In" timing            with Callus or Basewell                   (6" default)]+52,$L$16-M795)</f>
        <v>10</v>
      </c>
    </row>
    <row r="796" spans="1:19" ht="19" customHeight="1" x14ac:dyDescent="0.3">
      <c r="A796" s="120"/>
      <c r="B796" s="110">
        <f>A796*Table3[[#This Row],[PPP]]</f>
        <v>0</v>
      </c>
      <c r="C796" s="47"/>
      <c r="D796" s="44">
        <v>20274</v>
      </c>
      <c r="E796" s="40" t="s">
        <v>115</v>
      </c>
      <c r="F796" s="40" t="s">
        <v>206</v>
      </c>
      <c r="G796" s="40" t="s">
        <v>758</v>
      </c>
      <c r="H796" s="28">
        <v>4</v>
      </c>
      <c r="I796" s="27" t="s">
        <v>24</v>
      </c>
      <c r="J796" s="27" t="s">
        <v>1124</v>
      </c>
      <c r="K796" s="27">
        <v>1</v>
      </c>
      <c r="L796" s="28">
        <v>8</v>
      </c>
      <c r="M796" s="28">
        <v>10</v>
      </c>
      <c r="N796" s="62">
        <f t="shared" si="17"/>
        <v>8</v>
      </c>
      <c r="O796" s="63">
        <f>IF($L$16-L796&lt;=0,$L$16-Table3[[#This Row],[Container finish time from URC (6" default)]]+52,$L$16-L796)</f>
        <v>12</v>
      </c>
      <c r="P796" s="71"/>
      <c r="Q796" s="71"/>
      <c r="R796" s="72"/>
      <c r="S796" s="77">
        <f>IF($L$16-M796&lt;=0,$L$16-Table3[DIRECT STICK or "All In" timing            with Callus or Basewell                   (6" default)]+52,$L$16-M796)</f>
        <v>10</v>
      </c>
    </row>
    <row r="797" spans="1:19" ht="19" customHeight="1" x14ac:dyDescent="0.3">
      <c r="A797" s="120"/>
      <c r="B797" s="110">
        <f>A797*Table3[[#This Row],[PPP]]</f>
        <v>0</v>
      </c>
      <c r="C797" s="47"/>
      <c r="D797" s="44">
        <v>20288</v>
      </c>
      <c r="E797" s="40" t="s">
        <v>115</v>
      </c>
      <c r="F797" s="40" t="s">
        <v>206</v>
      </c>
      <c r="G797" s="40" t="s">
        <v>759</v>
      </c>
      <c r="H797" s="28">
        <v>4</v>
      </c>
      <c r="I797" s="27" t="s">
        <v>24</v>
      </c>
      <c r="J797" s="27" t="s">
        <v>1124</v>
      </c>
      <c r="K797" s="27">
        <v>1</v>
      </c>
      <c r="L797" s="28">
        <v>8</v>
      </c>
      <c r="M797" s="28">
        <v>10</v>
      </c>
      <c r="N797" s="62">
        <f t="shared" si="17"/>
        <v>8</v>
      </c>
      <c r="O797" s="63">
        <f>IF($L$16-L797&lt;=0,$L$16-Table3[[#This Row],[Container finish time from URC (6" default)]]+52,$L$16-L797)</f>
        <v>12</v>
      </c>
      <c r="P797" s="71"/>
      <c r="Q797" s="71"/>
      <c r="R797" s="72"/>
      <c r="S797" s="77">
        <f>IF($L$16-M797&lt;=0,$L$16-Table3[DIRECT STICK or "All In" timing            with Callus or Basewell                   (6" default)]+52,$L$16-M797)</f>
        <v>10</v>
      </c>
    </row>
    <row r="798" spans="1:19" ht="19" customHeight="1" x14ac:dyDescent="0.3">
      <c r="A798" s="120"/>
      <c r="B798" s="110">
        <f>A798*Table3[[#This Row],[PPP]]</f>
        <v>0</v>
      </c>
      <c r="C798" s="47"/>
      <c r="D798" s="44">
        <v>21176</v>
      </c>
      <c r="E798" s="40" t="s">
        <v>115</v>
      </c>
      <c r="F798" s="40" t="s">
        <v>206</v>
      </c>
      <c r="G798" s="40" t="s">
        <v>760</v>
      </c>
      <c r="H798" s="28">
        <v>4</v>
      </c>
      <c r="I798" s="27" t="s">
        <v>24</v>
      </c>
      <c r="J798" s="27" t="s">
        <v>1124</v>
      </c>
      <c r="K798" s="27">
        <v>1</v>
      </c>
      <c r="L798" s="28">
        <v>8</v>
      </c>
      <c r="M798" s="28">
        <v>10</v>
      </c>
      <c r="N798" s="62">
        <f t="shared" si="17"/>
        <v>8</v>
      </c>
      <c r="O798" s="63">
        <f>IF($L$16-L798&lt;=0,$L$16-Table3[[#This Row],[Container finish time from URC (6" default)]]+52,$L$16-L798)</f>
        <v>12</v>
      </c>
      <c r="P798" s="71"/>
      <c r="Q798" s="71"/>
      <c r="R798" s="72"/>
      <c r="S798" s="77">
        <f>IF($L$16-M798&lt;=0,$L$16-Table3[DIRECT STICK or "All In" timing            with Callus or Basewell                   (6" default)]+52,$L$16-M798)</f>
        <v>10</v>
      </c>
    </row>
    <row r="799" spans="1:19" ht="19" customHeight="1" x14ac:dyDescent="0.3">
      <c r="A799" s="120"/>
      <c r="B799" s="110">
        <f>A799*Table3[[#This Row],[PPP]]</f>
        <v>0</v>
      </c>
      <c r="C799" s="47"/>
      <c r="D799" s="44">
        <v>20427</v>
      </c>
      <c r="E799" s="40" t="s">
        <v>115</v>
      </c>
      <c r="F799" s="40" t="s">
        <v>206</v>
      </c>
      <c r="G799" s="40" t="s">
        <v>761</v>
      </c>
      <c r="H799" s="28">
        <v>4</v>
      </c>
      <c r="I799" s="27" t="s">
        <v>24</v>
      </c>
      <c r="J799" s="27" t="s">
        <v>1124</v>
      </c>
      <c r="K799" s="27">
        <v>1</v>
      </c>
      <c r="L799" s="28">
        <v>8</v>
      </c>
      <c r="M799" s="28">
        <v>10</v>
      </c>
      <c r="N799" s="62">
        <f t="shared" si="17"/>
        <v>8</v>
      </c>
      <c r="O799" s="63">
        <f>IF($L$16-L799&lt;=0,$L$16-Table3[[#This Row],[Container finish time from URC (6" default)]]+52,$L$16-L799)</f>
        <v>12</v>
      </c>
      <c r="P799" s="71"/>
      <c r="Q799" s="71"/>
      <c r="R799" s="72"/>
      <c r="S799" s="77">
        <f>IF($L$16-M799&lt;=0,$L$16-Table3[DIRECT STICK or "All In" timing            with Callus or Basewell                   (6" default)]+52,$L$16-M799)</f>
        <v>10</v>
      </c>
    </row>
    <row r="800" spans="1:19" ht="19" customHeight="1" x14ac:dyDescent="0.3">
      <c r="A800" s="120"/>
      <c r="B800" s="110">
        <f>A800*Table3[[#This Row],[PPP]]</f>
        <v>0</v>
      </c>
      <c r="C800" s="47"/>
      <c r="D800" s="44">
        <v>74334</v>
      </c>
      <c r="E800" s="40" t="s">
        <v>116</v>
      </c>
      <c r="F800" s="40" t="s">
        <v>207</v>
      </c>
      <c r="G800" s="40" t="s">
        <v>762</v>
      </c>
      <c r="H800" s="28">
        <v>5</v>
      </c>
      <c r="I800" s="27">
        <v>4</v>
      </c>
      <c r="J800" s="27" t="s">
        <v>1124</v>
      </c>
      <c r="K800" s="27">
        <v>1</v>
      </c>
      <c r="L800" s="28">
        <v>17</v>
      </c>
      <c r="M800" s="27" t="s">
        <v>1115</v>
      </c>
      <c r="N800" s="62">
        <f t="shared" si="17"/>
        <v>50</v>
      </c>
      <c r="O800" s="63">
        <f>IF($L$16-L800&lt;=0,$L$16-Table3[[#This Row],[Container finish time from URC (6" default)]]+52,$L$16-L800)</f>
        <v>3</v>
      </c>
      <c r="P800" s="71"/>
      <c r="Q800" s="71"/>
      <c r="R800" s="72"/>
      <c r="S800" s="66" t="s">
        <v>1115</v>
      </c>
    </row>
    <row r="801" spans="1:19" ht="19" customHeight="1" x14ac:dyDescent="0.3">
      <c r="A801" s="120"/>
      <c r="B801" s="110">
        <f>A801*Table3[[#This Row],[PPP]]</f>
        <v>0</v>
      </c>
      <c r="C801" s="47"/>
      <c r="D801" s="44">
        <v>74349</v>
      </c>
      <c r="E801" s="40" t="s">
        <v>116</v>
      </c>
      <c r="F801" s="40" t="s">
        <v>207</v>
      </c>
      <c r="G801" s="40" t="s">
        <v>763</v>
      </c>
      <c r="H801" s="28">
        <v>5</v>
      </c>
      <c r="I801" s="28">
        <v>4</v>
      </c>
      <c r="J801" s="27" t="s">
        <v>1124</v>
      </c>
      <c r="K801" s="27">
        <v>1</v>
      </c>
      <c r="L801" s="28">
        <v>17</v>
      </c>
      <c r="M801" s="27" t="s">
        <v>1115</v>
      </c>
      <c r="N801" s="62">
        <f t="shared" si="17"/>
        <v>50</v>
      </c>
      <c r="O801" s="63">
        <f>IF($L$16-L801&lt;=0,$L$16-Table3[[#This Row],[Container finish time from URC (6" default)]]+52,$L$16-L801)</f>
        <v>3</v>
      </c>
      <c r="P801" s="71"/>
      <c r="Q801" s="71"/>
      <c r="R801" s="72"/>
      <c r="S801" s="66" t="s">
        <v>1115</v>
      </c>
    </row>
    <row r="802" spans="1:19" ht="19" customHeight="1" x14ac:dyDescent="0.3">
      <c r="A802" s="120"/>
      <c r="B802" s="110">
        <f>A802*Table3[[#This Row],[PPP]]</f>
        <v>0</v>
      </c>
      <c r="C802" s="47"/>
      <c r="D802" s="44">
        <v>74345</v>
      </c>
      <c r="E802" s="40" t="s">
        <v>116</v>
      </c>
      <c r="F802" s="40" t="s">
        <v>207</v>
      </c>
      <c r="G802" s="40" t="s">
        <v>764</v>
      </c>
      <c r="H802" s="28">
        <v>5</v>
      </c>
      <c r="I802" s="28">
        <v>4</v>
      </c>
      <c r="J802" s="27" t="s">
        <v>1124</v>
      </c>
      <c r="K802" s="27">
        <v>1</v>
      </c>
      <c r="L802" s="28">
        <v>17</v>
      </c>
      <c r="M802" s="27" t="s">
        <v>1115</v>
      </c>
      <c r="N802" s="62">
        <f t="shared" si="17"/>
        <v>50</v>
      </c>
      <c r="O802" s="63">
        <f>IF($L$16-L802&lt;=0,$L$16-Table3[[#This Row],[Container finish time from URC (6" default)]]+52,$L$16-L802)</f>
        <v>3</v>
      </c>
      <c r="P802" s="71"/>
      <c r="Q802" s="71"/>
      <c r="R802" s="72"/>
      <c r="S802" s="66" t="s">
        <v>1115</v>
      </c>
    </row>
    <row r="803" spans="1:19" ht="19" customHeight="1" x14ac:dyDescent="0.3">
      <c r="A803" s="120"/>
      <c r="B803" s="110">
        <f>A803*Table3[[#This Row],[PPP]]</f>
        <v>0</v>
      </c>
      <c r="C803" s="47"/>
      <c r="D803" s="44">
        <v>74333</v>
      </c>
      <c r="E803" s="40" t="s">
        <v>116</v>
      </c>
      <c r="F803" s="40" t="s">
        <v>207</v>
      </c>
      <c r="G803" s="40" t="s">
        <v>765</v>
      </c>
      <c r="H803" s="28">
        <v>5</v>
      </c>
      <c r="I803" s="28">
        <v>4</v>
      </c>
      <c r="J803" s="27" t="s">
        <v>1124</v>
      </c>
      <c r="K803" s="27">
        <v>1</v>
      </c>
      <c r="L803" s="28">
        <v>17</v>
      </c>
      <c r="M803" s="27" t="s">
        <v>1115</v>
      </c>
      <c r="N803" s="62">
        <f t="shared" si="17"/>
        <v>50</v>
      </c>
      <c r="O803" s="63">
        <f>IF($L$16-L803&lt;=0,$L$16-Table3[[#This Row],[Container finish time from URC (6" default)]]+52,$L$16-L803)</f>
        <v>3</v>
      </c>
      <c r="P803" s="71"/>
      <c r="Q803" s="71"/>
      <c r="R803" s="72"/>
      <c r="S803" s="66" t="s">
        <v>1115</v>
      </c>
    </row>
    <row r="804" spans="1:19" ht="19" customHeight="1" x14ac:dyDescent="0.3">
      <c r="A804" s="120"/>
      <c r="B804" s="110">
        <f>A804*Table3[[#This Row],[PPP]]</f>
        <v>0</v>
      </c>
      <c r="C804" s="47"/>
      <c r="D804" s="44">
        <v>74381</v>
      </c>
      <c r="E804" s="40" t="s">
        <v>116</v>
      </c>
      <c r="F804" s="40" t="s">
        <v>208</v>
      </c>
      <c r="G804" s="40" t="s">
        <v>766</v>
      </c>
      <c r="H804" s="28">
        <v>5</v>
      </c>
      <c r="I804" s="28">
        <v>4</v>
      </c>
      <c r="J804" s="27" t="s">
        <v>1124</v>
      </c>
      <c r="K804" s="27">
        <v>1</v>
      </c>
      <c r="L804" s="28">
        <v>17</v>
      </c>
      <c r="M804" s="27" t="s">
        <v>1115</v>
      </c>
      <c r="N804" s="62">
        <f t="shared" si="17"/>
        <v>50</v>
      </c>
      <c r="O804" s="63">
        <f>IF($L$16-L804&lt;=0,$L$16-Table3[[#This Row],[Container finish time from URC (6" default)]]+52,$L$16-L804)</f>
        <v>3</v>
      </c>
      <c r="P804" s="71"/>
      <c r="Q804" s="71"/>
      <c r="R804" s="72"/>
      <c r="S804" s="66" t="s">
        <v>1115</v>
      </c>
    </row>
    <row r="805" spans="1:19" ht="19" customHeight="1" x14ac:dyDescent="0.3">
      <c r="A805" s="120"/>
      <c r="B805" s="110">
        <f>A805*Table3[[#This Row],[PPP]]</f>
        <v>0</v>
      </c>
      <c r="C805" s="47"/>
      <c r="D805" s="44">
        <v>74351</v>
      </c>
      <c r="E805" s="40" t="s">
        <v>116</v>
      </c>
      <c r="F805" s="40" t="s">
        <v>208</v>
      </c>
      <c r="G805" s="40" t="s">
        <v>767</v>
      </c>
      <c r="H805" s="28">
        <v>5</v>
      </c>
      <c r="I805" s="28">
        <v>4</v>
      </c>
      <c r="J805" s="27" t="s">
        <v>1124</v>
      </c>
      <c r="K805" s="27">
        <v>1</v>
      </c>
      <c r="L805" s="28">
        <v>17</v>
      </c>
      <c r="M805" s="27" t="s">
        <v>1115</v>
      </c>
      <c r="N805" s="62">
        <f t="shared" si="17"/>
        <v>50</v>
      </c>
      <c r="O805" s="63">
        <f>IF($L$16-L805&lt;=0,$L$16-Table3[[#This Row],[Container finish time from URC (6" default)]]+52,$L$16-L805)</f>
        <v>3</v>
      </c>
      <c r="P805" s="71"/>
      <c r="Q805" s="71"/>
      <c r="R805" s="72"/>
      <c r="S805" s="66" t="s">
        <v>1115</v>
      </c>
    </row>
    <row r="806" spans="1:19" ht="19" customHeight="1" x14ac:dyDescent="0.3">
      <c r="A806" s="120"/>
      <c r="B806" s="110">
        <f>A806*Table3[[#This Row],[PPP]]</f>
        <v>0</v>
      </c>
      <c r="C806" s="47"/>
      <c r="D806" s="44">
        <v>74363</v>
      </c>
      <c r="E806" s="40" t="s">
        <v>116</v>
      </c>
      <c r="F806" s="40" t="s">
        <v>208</v>
      </c>
      <c r="G806" s="40" t="s">
        <v>768</v>
      </c>
      <c r="H806" s="28">
        <v>5</v>
      </c>
      <c r="I806" s="28">
        <v>4</v>
      </c>
      <c r="J806" s="27" t="s">
        <v>1124</v>
      </c>
      <c r="K806" s="27">
        <v>1</v>
      </c>
      <c r="L806" s="28">
        <v>17</v>
      </c>
      <c r="M806" s="27" t="s">
        <v>1115</v>
      </c>
      <c r="N806" s="62">
        <f t="shared" si="17"/>
        <v>50</v>
      </c>
      <c r="O806" s="63">
        <f>IF($L$16-L806&lt;=0,$L$16-Table3[[#This Row],[Container finish time from URC (6" default)]]+52,$L$16-L806)</f>
        <v>3</v>
      </c>
      <c r="P806" s="71"/>
      <c r="Q806" s="71"/>
      <c r="R806" s="72"/>
      <c r="S806" s="66" t="s">
        <v>1115</v>
      </c>
    </row>
    <row r="807" spans="1:19" ht="19" customHeight="1" x14ac:dyDescent="0.3">
      <c r="A807" s="120"/>
      <c r="B807" s="110">
        <f>A807*Table3[[#This Row],[PPP]]</f>
        <v>0</v>
      </c>
      <c r="C807" s="47"/>
      <c r="D807" s="44">
        <v>74335</v>
      </c>
      <c r="E807" s="40" t="s">
        <v>116</v>
      </c>
      <c r="F807" s="40" t="s">
        <v>208</v>
      </c>
      <c r="G807" s="40" t="s">
        <v>769</v>
      </c>
      <c r="H807" s="28">
        <v>5</v>
      </c>
      <c r="I807" s="28">
        <v>4</v>
      </c>
      <c r="J807" s="27" t="s">
        <v>1124</v>
      </c>
      <c r="K807" s="27">
        <v>1</v>
      </c>
      <c r="L807" s="28">
        <v>17</v>
      </c>
      <c r="M807" s="27" t="s">
        <v>1115</v>
      </c>
      <c r="N807" s="62">
        <f t="shared" si="17"/>
        <v>50</v>
      </c>
      <c r="O807" s="63">
        <f>IF($L$16-L807&lt;=0,$L$16-Table3[[#This Row],[Container finish time from URC (6" default)]]+52,$L$16-L807)</f>
        <v>3</v>
      </c>
      <c r="P807" s="71"/>
      <c r="Q807" s="71"/>
      <c r="R807" s="72"/>
      <c r="S807" s="66" t="s">
        <v>1115</v>
      </c>
    </row>
    <row r="808" spans="1:19" ht="19" customHeight="1" x14ac:dyDescent="0.3">
      <c r="A808" s="120"/>
      <c r="B808" s="110">
        <f>A808*Table3[[#This Row],[PPP]]</f>
        <v>0</v>
      </c>
      <c r="C808" s="47"/>
      <c r="D808" s="44">
        <v>41746</v>
      </c>
      <c r="E808" s="40" t="s">
        <v>117</v>
      </c>
      <c r="F808" s="40" t="s">
        <v>209</v>
      </c>
      <c r="G808" s="40" t="s">
        <v>69</v>
      </c>
      <c r="H808" s="28">
        <v>3</v>
      </c>
      <c r="I808" s="28" t="s">
        <v>24</v>
      </c>
      <c r="J808" s="27" t="s">
        <v>1124</v>
      </c>
      <c r="K808" s="27">
        <v>1</v>
      </c>
      <c r="L808" s="28">
        <v>8</v>
      </c>
      <c r="M808" s="27" t="s">
        <v>1115</v>
      </c>
      <c r="N808" s="62">
        <f t="shared" si="17"/>
        <v>9</v>
      </c>
      <c r="O808" s="63">
        <f>IF($L$16-L808&lt;=0,$L$16-Table3[[#This Row],[Container finish time from URC (6" default)]]+52,$L$16-L808)</f>
        <v>12</v>
      </c>
      <c r="P808" s="71"/>
      <c r="Q808" s="71"/>
      <c r="R808" s="72"/>
      <c r="S808" s="66" t="s">
        <v>1115</v>
      </c>
    </row>
    <row r="809" spans="1:19" ht="19" customHeight="1" x14ac:dyDescent="0.3">
      <c r="A809" s="120"/>
      <c r="B809" s="110">
        <f>A809*Table3[[#This Row],[PPP]]</f>
        <v>0</v>
      </c>
      <c r="C809" s="47"/>
      <c r="D809" s="44">
        <v>40906</v>
      </c>
      <c r="E809" s="40" t="s">
        <v>117</v>
      </c>
      <c r="F809" s="40" t="s">
        <v>209</v>
      </c>
      <c r="G809" s="40" t="s">
        <v>770</v>
      </c>
      <c r="H809" s="28">
        <v>3</v>
      </c>
      <c r="I809" s="28" t="s">
        <v>24</v>
      </c>
      <c r="J809" s="27" t="s">
        <v>1124</v>
      </c>
      <c r="K809" s="27">
        <v>1</v>
      </c>
      <c r="L809" s="28">
        <v>8</v>
      </c>
      <c r="M809" s="27" t="s">
        <v>1115</v>
      </c>
      <c r="N809" s="62">
        <f t="shared" si="17"/>
        <v>9</v>
      </c>
      <c r="O809" s="63">
        <f>IF($L$16-L809&lt;=0,$L$16-Table3[[#This Row],[Container finish time from URC (6" default)]]+52,$L$16-L809)</f>
        <v>12</v>
      </c>
      <c r="P809" s="71"/>
      <c r="Q809" s="71"/>
      <c r="R809" s="72"/>
      <c r="S809" s="66" t="s">
        <v>1115</v>
      </c>
    </row>
    <row r="810" spans="1:19" ht="19" customHeight="1" x14ac:dyDescent="0.3">
      <c r="A810" s="120"/>
      <c r="B810" s="110">
        <f>A810*Table3[[#This Row],[PPP]]</f>
        <v>0</v>
      </c>
      <c r="C810" s="47"/>
      <c r="D810" s="44">
        <v>40985</v>
      </c>
      <c r="E810" s="40" t="s">
        <v>117</v>
      </c>
      <c r="F810" s="40" t="s">
        <v>209</v>
      </c>
      <c r="G810" s="40" t="s">
        <v>771</v>
      </c>
      <c r="H810" s="28">
        <v>3</v>
      </c>
      <c r="I810" s="28" t="s">
        <v>24</v>
      </c>
      <c r="J810" s="27" t="s">
        <v>1124</v>
      </c>
      <c r="K810" s="27">
        <v>1</v>
      </c>
      <c r="L810" s="28">
        <v>8</v>
      </c>
      <c r="M810" s="27" t="s">
        <v>1115</v>
      </c>
      <c r="N810" s="62">
        <f t="shared" si="17"/>
        <v>9</v>
      </c>
      <c r="O810" s="63">
        <f>IF($L$16-L810&lt;=0,$L$16-Table3[[#This Row],[Container finish time from URC (6" default)]]+52,$L$16-L810)</f>
        <v>12</v>
      </c>
      <c r="P810" s="71"/>
      <c r="Q810" s="71"/>
      <c r="R810" s="72"/>
      <c r="S810" s="66" t="s">
        <v>1115</v>
      </c>
    </row>
    <row r="811" spans="1:19" ht="19" customHeight="1" x14ac:dyDescent="0.3">
      <c r="A811" s="120"/>
      <c r="B811" s="110">
        <f>A811*Table3[[#This Row],[PPP]]</f>
        <v>0</v>
      </c>
      <c r="C811" s="48" t="s">
        <v>1000</v>
      </c>
      <c r="D811" s="45">
        <v>39921</v>
      </c>
      <c r="E811" s="40" t="s">
        <v>117</v>
      </c>
      <c r="F811" s="40" t="s">
        <v>209</v>
      </c>
      <c r="G811" s="40" t="s">
        <v>1051</v>
      </c>
      <c r="H811" s="28">
        <v>3</v>
      </c>
      <c r="I811" s="27" t="s">
        <v>24</v>
      </c>
      <c r="J811" s="27" t="s">
        <v>1124</v>
      </c>
      <c r="K811" s="27">
        <v>1</v>
      </c>
      <c r="L811" s="27">
        <v>8</v>
      </c>
      <c r="M811" s="27" t="s">
        <v>1115</v>
      </c>
      <c r="N811" s="67">
        <f t="shared" si="17"/>
        <v>9</v>
      </c>
      <c r="O811" s="68">
        <f>IF($L$16-L811&lt;=0,$L$16-Table3[[#This Row],[Container finish time from URC (6" default)]]+52,$L$16-L811)</f>
        <v>12</v>
      </c>
      <c r="P811" s="71"/>
      <c r="Q811" s="73"/>
      <c r="R811" s="74"/>
      <c r="S811" s="66" t="s">
        <v>1115</v>
      </c>
    </row>
    <row r="812" spans="1:19" ht="19" customHeight="1" x14ac:dyDescent="0.3">
      <c r="A812" s="120"/>
      <c r="B812" s="110">
        <f>A812*Table3[[#This Row],[PPP]]</f>
        <v>0</v>
      </c>
      <c r="C812" s="47"/>
      <c r="D812" s="44">
        <v>41631</v>
      </c>
      <c r="E812" s="40" t="s">
        <v>117</v>
      </c>
      <c r="F812" s="40" t="s">
        <v>209</v>
      </c>
      <c r="G812" s="40" t="s">
        <v>772</v>
      </c>
      <c r="H812" s="28">
        <v>3</v>
      </c>
      <c r="I812" s="28" t="s">
        <v>24</v>
      </c>
      <c r="J812" s="27" t="s">
        <v>1124</v>
      </c>
      <c r="K812" s="27">
        <v>1</v>
      </c>
      <c r="L812" s="28">
        <v>8</v>
      </c>
      <c r="M812" s="27" t="s">
        <v>1115</v>
      </c>
      <c r="N812" s="62">
        <f t="shared" si="17"/>
        <v>9</v>
      </c>
      <c r="O812" s="63">
        <f>IF($L$16-L812&lt;=0,$L$16-Table3[[#This Row],[Container finish time from URC (6" default)]]+52,$L$16-L812)</f>
        <v>12</v>
      </c>
      <c r="P812" s="71"/>
      <c r="Q812" s="71"/>
      <c r="R812" s="72"/>
      <c r="S812" s="66" t="s">
        <v>1115</v>
      </c>
    </row>
    <row r="813" spans="1:19" ht="19" customHeight="1" x14ac:dyDescent="0.3">
      <c r="A813" s="120"/>
      <c r="B813" s="110">
        <f>A813*Table3[[#This Row],[PPP]]</f>
        <v>0</v>
      </c>
      <c r="C813" s="47"/>
      <c r="D813" s="44">
        <v>41740</v>
      </c>
      <c r="E813" s="40" t="s">
        <v>117</v>
      </c>
      <c r="F813" s="40" t="s">
        <v>209</v>
      </c>
      <c r="G813" s="40" t="s">
        <v>71</v>
      </c>
      <c r="H813" s="28">
        <v>3</v>
      </c>
      <c r="I813" s="28" t="s">
        <v>24</v>
      </c>
      <c r="J813" s="27" t="s">
        <v>1124</v>
      </c>
      <c r="K813" s="27">
        <v>1</v>
      </c>
      <c r="L813" s="28">
        <v>8</v>
      </c>
      <c r="M813" s="27" t="s">
        <v>1115</v>
      </c>
      <c r="N813" s="62">
        <f t="shared" si="17"/>
        <v>9</v>
      </c>
      <c r="O813" s="63">
        <f>IF($L$16-L813&lt;=0,$L$16-Table3[[#This Row],[Container finish time from URC (6" default)]]+52,$L$16-L813)</f>
        <v>12</v>
      </c>
      <c r="P813" s="71"/>
      <c r="Q813" s="71"/>
      <c r="R813" s="72"/>
      <c r="S813" s="66" t="s">
        <v>1115</v>
      </c>
    </row>
    <row r="814" spans="1:19" ht="19" customHeight="1" x14ac:dyDescent="0.3">
      <c r="A814" s="120"/>
      <c r="B814" s="110">
        <f>A814*Table3[[#This Row],[PPP]]</f>
        <v>0</v>
      </c>
      <c r="C814" s="47"/>
      <c r="D814" s="44">
        <v>40989</v>
      </c>
      <c r="E814" s="40" t="s">
        <v>117</v>
      </c>
      <c r="F814" s="40" t="s">
        <v>209</v>
      </c>
      <c r="G814" s="40" t="s">
        <v>773</v>
      </c>
      <c r="H814" s="28">
        <v>3</v>
      </c>
      <c r="I814" s="28" t="s">
        <v>24</v>
      </c>
      <c r="J814" s="27" t="s">
        <v>1124</v>
      </c>
      <c r="K814" s="27">
        <v>1</v>
      </c>
      <c r="L814" s="28">
        <v>8</v>
      </c>
      <c r="M814" s="27" t="s">
        <v>1115</v>
      </c>
      <c r="N814" s="62">
        <f t="shared" si="17"/>
        <v>9</v>
      </c>
      <c r="O814" s="63">
        <f>IF($L$16-L814&lt;=0,$L$16-Table3[[#This Row],[Container finish time from URC (6" default)]]+52,$L$16-L814)</f>
        <v>12</v>
      </c>
      <c r="P814" s="71"/>
      <c r="Q814" s="71"/>
      <c r="R814" s="72"/>
      <c r="S814" s="66" t="s">
        <v>1115</v>
      </c>
    </row>
    <row r="815" spans="1:19" ht="19" customHeight="1" x14ac:dyDescent="0.3">
      <c r="A815" s="120"/>
      <c r="B815" s="110">
        <f>A815*Table3[[#This Row],[PPP]]</f>
        <v>0</v>
      </c>
      <c r="C815" s="48" t="s">
        <v>1000</v>
      </c>
      <c r="D815" s="45">
        <v>39925</v>
      </c>
      <c r="E815" s="40" t="s">
        <v>117</v>
      </c>
      <c r="F815" s="40" t="s">
        <v>209</v>
      </c>
      <c r="G815" s="40" t="s">
        <v>1047</v>
      </c>
      <c r="H815" s="28">
        <v>3</v>
      </c>
      <c r="I815" s="27" t="s">
        <v>24</v>
      </c>
      <c r="J815" s="27" t="s">
        <v>1124</v>
      </c>
      <c r="K815" s="27">
        <v>1</v>
      </c>
      <c r="L815" s="27">
        <v>8</v>
      </c>
      <c r="M815" s="27" t="s">
        <v>1115</v>
      </c>
      <c r="N815" s="67">
        <f t="shared" si="17"/>
        <v>9</v>
      </c>
      <c r="O815" s="68">
        <f>IF($L$16-L815&lt;=0,$L$16-Table3[[#This Row],[Container finish time from URC (6" default)]]+52,$L$16-L815)</f>
        <v>12</v>
      </c>
      <c r="P815" s="71"/>
      <c r="Q815" s="73"/>
      <c r="R815" s="74"/>
      <c r="S815" s="66" t="s">
        <v>1115</v>
      </c>
    </row>
    <row r="816" spans="1:19" ht="19" customHeight="1" x14ac:dyDescent="0.3">
      <c r="A816" s="120"/>
      <c r="B816" s="110">
        <f>A816*Table3[[#This Row],[PPP]]</f>
        <v>0</v>
      </c>
      <c r="C816" s="47"/>
      <c r="D816" s="44">
        <v>41745</v>
      </c>
      <c r="E816" s="40" t="s">
        <v>117</v>
      </c>
      <c r="F816" s="40" t="s">
        <v>209</v>
      </c>
      <c r="G816" s="40" t="s">
        <v>774</v>
      </c>
      <c r="H816" s="28">
        <v>3</v>
      </c>
      <c r="I816" s="28" t="s">
        <v>24</v>
      </c>
      <c r="J816" s="27" t="s">
        <v>1124</v>
      </c>
      <c r="K816" s="27">
        <v>1</v>
      </c>
      <c r="L816" s="28">
        <v>8</v>
      </c>
      <c r="M816" s="27" t="s">
        <v>1115</v>
      </c>
      <c r="N816" s="62">
        <f t="shared" si="17"/>
        <v>9</v>
      </c>
      <c r="O816" s="63">
        <f>IF($L$16-L816&lt;=0,$L$16-Table3[[#This Row],[Container finish time from URC (6" default)]]+52,$L$16-L816)</f>
        <v>12</v>
      </c>
      <c r="P816" s="71"/>
      <c r="Q816" s="71"/>
      <c r="R816" s="72"/>
      <c r="S816" s="66" t="s">
        <v>1115</v>
      </c>
    </row>
    <row r="817" spans="1:19" ht="19" customHeight="1" x14ac:dyDescent="0.3">
      <c r="A817" s="120"/>
      <c r="B817" s="110">
        <f>A817*Table3[[#This Row],[PPP]]</f>
        <v>0</v>
      </c>
      <c r="C817" s="47"/>
      <c r="D817" s="44">
        <v>41633</v>
      </c>
      <c r="E817" s="40" t="s">
        <v>117</v>
      </c>
      <c r="F817" s="40" t="s">
        <v>209</v>
      </c>
      <c r="G817" s="40" t="s">
        <v>70</v>
      </c>
      <c r="H817" s="28">
        <v>3</v>
      </c>
      <c r="I817" s="28" t="s">
        <v>24</v>
      </c>
      <c r="J817" s="27" t="s">
        <v>1124</v>
      </c>
      <c r="K817" s="27">
        <v>1</v>
      </c>
      <c r="L817" s="28">
        <v>8</v>
      </c>
      <c r="M817" s="27" t="s">
        <v>1115</v>
      </c>
      <c r="N817" s="62">
        <f t="shared" si="17"/>
        <v>9</v>
      </c>
      <c r="O817" s="63">
        <f>IF($L$16-L817&lt;=0,$L$16-Table3[[#This Row],[Container finish time from URC (6" default)]]+52,$L$16-L817)</f>
        <v>12</v>
      </c>
      <c r="P817" s="71"/>
      <c r="Q817" s="71"/>
      <c r="R817" s="72"/>
      <c r="S817" s="66" t="s">
        <v>1115</v>
      </c>
    </row>
    <row r="818" spans="1:19" ht="19" customHeight="1" x14ac:dyDescent="0.3">
      <c r="A818" s="120"/>
      <c r="B818" s="110">
        <f>A818*Table3[[#This Row],[PPP]]</f>
        <v>0</v>
      </c>
      <c r="C818" s="47"/>
      <c r="D818" s="44">
        <v>39024</v>
      </c>
      <c r="E818" s="40" t="s">
        <v>117</v>
      </c>
      <c r="F818" s="40" t="s">
        <v>209</v>
      </c>
      <c r="G818" s="40" t="s">
        <v>775</v>
      </c>
      <c r="H818" s="28">
        <v>3</v>
      </c>
      <c r="I818" s="28" t="s">
        <v>24</v>
      </c>
      <c r="J818" s="27" t="s">
        <v>1124</v>
      </c>
      <c r="K818" s="27">
        <v>1</v>
      </c>
      <c r="L818" s="28">
        <v>8</v>
      </c>
      <c r="M818" s="27" t="s">
        <v>1115</v>
      </c>
      <c r="N818" s="62">
        <f t="shared" si="17"/>
        <v>9</v>
      </c>
      <c r="O818" s="63">
        <f>IF($L$16-L818&lt;=0,$L$16-Table3[[#This Row],[Container finish time from URC (6" default)]]+52,$L$16-L818)</f>
        <v>12</v>
      </c>
      <c r="P818" s="71"/>
      <c r="Q818" s="71"/>
      <c r="R818" s="72"/>
      <c r="S818" s="66" t="s">
        <v>1115</v>
      </c>
    </row>
    <row r="819" spans="1:19" ht="19" customHeight="1" x14ac:dyDescent="0.3">
      <c r="A819" s="120"/>
      <c r="B819" s="110">
        <f>A819*Table3[[#This Row],[PPP]]</f>
        <v>0</v>
      </c>
      <c r="C819" s="47"/>
      <c r="D819" s="44">
        <v>42016</v>
      </c>
      <c r="E819" s="40" t="s">
        <v>117</v>
      </c>
      <c r="F819" s="40" t="s">
        <v>209</v>
      </c>
      <c r="G819" s="40" t="s">
        <v>776</v>
      </c>
      <c r="H819" s="28">
        <v>3</v>
      </c>
      <c r="I819" s="28" t="s">
        <v>24</v>
      </c>
      <c r="J819" s="27" t="s">
        <v>1124</v>
      </c>
      <c r="K819" s="27">
        <v>1</v>
      </c>
      <c r="L819" s="28">
        <v>8</v>
      </c>
      <c r="M819" s="27" t="s">
        <v>1115</v>
      </c>
      <c r="N819" s="62">
        <f t="shared" ref="N819:N882" si="18">IF($L$16-L819-H819&lt;=0,$L$16-L819-H819+52,$L$16-L819-H819)</f>
        <v>9</v>
      </c>
      <c r="O819" s="63">
        <f>IF($L$16-L819&lt;=0,$L$16-Table3[[#This Row],[Container finish time from URC (6" default)]]+52,$L$16-L819)</f>
        <v>12</v>
      </c>
      <c r="P819" s="71"/>
      <c r="Q819" s="71"/>
      <c r="R819" s="72"/>
      <c r="S819" s="66" t="s">
        <v>1115</v>
      </c>
    </row>
    <row r="820" spans="1:19" ht="19" customHeight="1" x14ac:dyDescent="0.3">
      <c r="A820" s="120"/>
      <c r="B820" s="110">
        <f>A820*Table3[[#This Row],[PPP]]</f>
        <v>0</v>
      </c>
      <c r="C820" s="47"/>
      <c r="D820" s="44">
        <v>40618</v>
      </c>
      <c r="E820" s="40" t="s">
        <v>117</v>
      </c>
      <c r="F820" s="40" t="s">
        <v>210</v>
      </c>
      <c r="G820" s="40" t="s">
        <v>777</v>
      </c>
      <c r="H820" s="28">
        <v>4</v>
      </c>
      <c r="I820" s="28" t="s">
        <v>24</v>
      </c>
      <c r="J820" s="27" t="s">
        <v>1124</v>
      </c>
      <c r="K820" s="27">
        <v>1</v>
      </c>
      <c r="L820" s="28">
        <v>8</v>
      </c>
      <c r="M820" s="27" t="s">
        <v>1115</v>
      </c>
      <c r="N820" s="62">
        <f t="shared" si="18"/>
        <v>8</v>
      </c>
      <c r="O820" s="63">
        <f>IF($L$16-L820&lt;=0,$L$16-Table3[[#This Row],[Container finish time from URC (6" default)]]+52,$L$16-L820)</f>
        <v>12</v>
      </c>
      <c r="P820" s="71"/>
      <c r="Q820" s="71"/>
      <c r="R820" s="72"/>
      <c r="S820" s="66" t="s">
        <v>1115</v>
      </c>
    </row>
    <row r="821" spans="1:19" ht="19" customHeight="1" x14ac:dyDescent="0.3">
      <c r="A821" s="120"/>
      <c r="B821" s="110">
        <f>A821*Table3[[#This Row],[PPP]]</f>
        <v>0</v>
      </c>
      <c r="C821" s="47"/>
      <c r="D821" s="44">
        <v>40106</v>
      </c>
      <c r="E821" s="40" t="s">
        <v>117</v>
      </c>
      <c r="F821" s="40" t="s">
        <v>210</v>
      </c>
      <c r="G821" s="40" t="s">
        <v>778</v>
      </c>
      <c r="H821" s="28">
        <v>4</v>
      </c>
      <c r="I821" s="28" t="s">
        <v>24</v>
      </c>
      <c r="J821" s="27" t="s">
        <v>1124</v>
      </c>
      <c r="K821" s="27">
        <v>1</v>
      </c>
      <c r="L821" s="28">
        <v>8</v>
      </c>
      <c r="M821" s="27" t="s">
        <v>1115</v>
      </c>
      <c r="N821" s="62">
        <f t="shared" si="18"/>
        <v>8</v>
      </c>
      <c r="O821" s="63">
        <f>IF($L$16-L821&lt;=0,$L$16-Table3[[#This Row],[Container finish time from URC (6" default)]]+52,$L$16-L821)</f>
        <v>12</v>
      </c>
      <c r="P821" s="71"/>
      <c r="Q821" s="71"/>
      <c r="R821" s="72"/>
      <c r="S821" s="66" t="s">
        <v>1115</v>
      </c>
    </row>
    <row r="822" spans="1:19" ht="19" customHeight="1" x14ac:dyDescent="0.3">
      <c r="A822" s="120"/>
      <c r="B822" s="110">
        <f>A822*Table3[[#This Row],[PPP]]</f>
        <v>0</v>
      </c>
      <c r="C822" s="48" t="s">
        <v>1000</v>
      </c>
      <c r="D822" s="45">
        <v>38766</v>
      </c>
      <c r="E822" s="40" t="s">
        <v>117</v>
      </c>
      <c r="F822" s="40" t="s">
        <v>210</v>
      </c>
      <c r="G822" s="40" t="s">
        <v>1048</v>
      </c>
      <c r="H822" s="27">
        <v>4</v>
      </c>
      <c r="I822" s="27" t="s">
        <v>24</v>
      </c>
      <c r="J822" s="27" t="s">
        <v>1124</v>
      </c>
      <c r="K822" s="27">
        <v>1</v>
      </c>
      <c r="L822" s="27">
        <v>8</v>
      </c>
      <c r="M822" s="27" t="s">
        <v>1115</v>
      </c>
      <c r="N822" s="67">
        <f t="shared" si="18"/>
        <v>8</v>
      </c>
      <c r="O822" s="68">
        <f>IF($L$16-L822&lt;=0,$L$16-Table3[[#This Row],[Container finish time from URC (6" default)]]+52,$L$16-L822)</f>
        <v>12</v>
      </c>
      <c r="P822" s="71"/>
      <c r="Q822" s="73"/>
      <c r="R822" s="74"/>
      <c r="S822" s="66" t="s">
        <v>1115</v>
      </c>
    </row>
    <row r="823" spans="1:19" ht="19" customHeight="1" x14ac:dyDescent="0.3">
      <c r="A823" s="120"/>
      <c r="B823" s="110">
        <f>A823*Table3[[#This Row],[PPP]]</f>
        <v>0</v>
      </c>
      <c r="C823" s="47"/>
      <c r="D823" s="44">
        <v>40616</v>
      </c>
      <c r="E823" s="40" t="s">
        <v>117</v>
      </c>
      <c r="F823" s="40" t="s">
        <v>210</v>
      </c>
      <c r="G823" s="40" t="s">
        <v>779</v>
      </c>
      <c r="H823" s="28">
        <v>4</v>
      </c>
      <c r="I823" s="28" t="s">
        <v>24</v>
      </c>
      <c r="J823" s="27" t="s">
        <v>1124</v>
      </c>
      <c r="K823" s="27">
        <v>1</v>
      </c>
      <c r="L823" s="28">
        <v>8</v>
      </c>
      <c r="M823" s="27" t="s">
        <v>1115</v>
      </c>
      <c r="N823" s="62">
        <f t="shared" si="18"/>
        <v>8</v>
      </c>
      <c r="O823" s="63">
        <f>IF($L$16-L823&lt;=0,$L$16-Table3[[#This Row],[Container finish time from URC (6" default)]]+52,$L$16-L823)</f>
        <v>12</v>
      </c>
      <c r="P823" s="71"/>
      <c r="Q823" s="71"/>
      <c r="R823" s="72"/>
      <c r="S823" s="66" t="s">
        <v>1115</v>
      </c>
    </row>
    <row r="824" spans="1:19" ht="19" customHeight="1" x14ac:dyDescent="0.3">
      <c r="A824" s="120"/>
      <c r="B824" s="110">
        <f>A824*Table3[[#This Row],[PPP]]</f>
        <v>0</v>
      </c>
      <c r="C824" s="47"/>
      <c r="D824" s="44">
        <v>42027</v>
      </c>
      <c r="E824" s="40" t="s">
        <v>117</v>
      </c>
      <c r="F824" s="40" t="s">
        <v>210</v>
      </c>
      <c r="G824" s="40" t="s">
        <v>780</v>
      </c>
      <c r="H824" s="28">
        <v>4</v>
      </c>
      <c r="I824" s="28" t="s">
        <v>24</v>
      </c>
      <c r="J824" s="27" t="s">
        <v>1124</v>
      </c>
      <c r="K824" s="27">
        <v>1</v>
      </c>
      <c r="L824" s="28">
        <v>8</v>
      </c>
      <c r="M824" s="27" t="s">
        <v>1115</v>
      </c>
      <c r="N824" s="62">
        <f t="shared" si="18"/>
        <v>8</v>
      </c>
      <c r="O824" s="63">
        <f>IF($L$16-L824&lt;=0,$L$16-Table3[[#This Row],[Container finish time from URC (6" default)]]+52,$L$16-L824)</f>
        <v>12</v>
      </c>
      <c r="P824" s="71"/>
      <c r="Q824" s="71"/>
      <c r="R824" s="72"/>
      <c r="S824" s="66" t="s">
        <v>1115</v>
      </c>
    </row>
    <row r="825" spans="1:19" ht="19" customHeight="1" x14ac:dyDescent="0.3">
      <c r="A825" s="120"/>
      <c r="B825" s="110">
        <f>A825*Table3[[#This Row],[PPP]]</f>
        <v>0</v>
      </c>
      <c r="C825" s="47"/>
      <c r="D825" s="44">
        <v>40966</v>
      </c>
      <c r="E825" s="40" t="s">
        <v>117</v>
      </c>
      <c r="F825" s="40" t="s">
        <v>210</v>
      </c>
      <c r="G825" s="40" t="s">
        <v>781</v>
      </c>
      <c r="H825" s="28">
        <v>4</v>
      </c>
      <c r="I825" s="28" t="s">
        <v>24</v>
      </c>
      <c r="J825" s="27" t="s">
        <v>1124</v>
      </c>
      <c r="K825" s="27">
        <v>1</v>
      </c>
      <c r="L825" s="28">
        <v>8</v>
      </c>
      <c r="M825" s="27" t="s">
        <v>1115</v>
      </c>
      <c r="N825" s="62">
        <f t="shared" si="18"/>
        <v>8</v>
      </c>
      <c r="O825" s="63">
        <f>IF($L$16-L825&lt;=0,$L$16-Table3[[#This Row],[Container finish time from URC (6" default)]]+52,$L$16-L825)</f>
        <v>12</v>
      </c>
      <c r="P825" s="71"/>
      <c r="Q825" s="71"/>
      <c r="R825" s="72"/>
      <c r="S825" s="66" t="s">
        <v>1115</v>
      </c>
    </row>
    <row r="826" spans="1:19" ht="19" customHeight="1" x14ac:dyDescent="0.3">
      <c r="A826" s="120"/>
      <c r="B826" s="110">
        <f>A826*Table3[[#This Row],[PPP]]</f>
        <v>0</v>
      </c>
      <c r="C826" s="47"/>
      <c r="D826" s="44">
        <v>42082</v>
      </c>
      <c r="E826" s="40" t="s">
        <v>117</v>
      </c>
      <c r="F826" s="40" t="s">
        <v>211</v>
      </c>
      <c r="G826" s="40" t="s">
        <v>782</v>
      </c>
      <c r="H826" s="28">
        <v>3</v>
      </c>
      <c r="I826" s="28" t="s">
        <v>24</v>
      </c>
      <c r="J826" s="27" t="s">
        <v>1124</v>
      </c>
      <c r="K826" s="27">
        <v>1</v>
      </c>
      <c r="L826" s="28">
        <v>8</v>
      </c>
      <c r="M826" s="27" t="s">
        <v>1115</v>
      </c>
      <c r="N826" s="62">
        <f t="shared" si="18"/>
        <v>9</v>
      </c>
      <c r="O826" s="63">
        <f>IF($L$16-L826&lt;=0,$L$16-Table3[[#This Row],[Container finish time from URC (6" default)]]+52,$L$16-L826)</f>
        <v>12</v>
      </c>
      <c r="P826" s="71"/>
      <c r="Q826" s="71"/>
      <c r="R826" s="72"/>
      <c r="S826" s="66" t="s">
        <v>1115</v>
      </c>
    </row>
    <row r="827" spans="1:19" ht="19" customHeight="1" x14ac:dyDescent="0.3">
      <c r="A827" s="120"/>
      <c r="B827" s="110">
        <f>A827*Table3[[#This Row],[PPP]]</f>
        <v>0</v>
      </c>
      <c r="C827" s="47"/>
      <c r="D827" s="44">
        <v>39918</v>
      </c>
      <c r="E827" s="40" t="s">
        <v>117</v>
      </c>
      <c r="F827" s="40" t="s">
        <v>211</v>
      </c>
      <c r="G827" s="40" t="s">
        <v>783</v>
      </c>
      <c r="H827" s="28">
        <v>3</v>
      </c>
      <c r="I827" s="28" t="s">
        <v>24</v>
      </c>
      <c r="J827" s="27" t="s">
        <v>1124</v>
      </c>
      <c r="K827" s="27">
        <v>1</v>
      </c>
      <c r="L827" s="28">
        <v>8</v>
      </c>
      <c r="M827" s="27" t="s">
        <v>1115</v>
      </c>
      <c r="N827" s="62">
        <f t="shared" si="18"/>
        <v>9</v>
      </c>
      <c r="O827" s="63">
        <f>IF($L$16-L827&lt;=0,$L$16-Table3[[#This Row],[Container finish time from URC (6" default)]]+52,$L$16-L827)</f>
        <v>12</v>
      </c>
      <c r="P827" s="71"/>
      <c r="Q827" s="71"/>
      <c r="R827" s="72"/>
      <c r="S827" s="66" t="s">
        <v>1115</v>
      </c>
    </row>
    <row r="828" spans="1:19" ht="19" customHeight="1" x14ac:dyDescent="0.3">
      <c r="A828" s="120"/>
      <c r="B828" s="110">
        <f>A828*Table3[[#This Row],[PPP]]</f>
        <v>0</v>
      </c>
      <c r="C828" s="47"/>
      <c r="D828" s="44">
        <v>41828</v>
      </c>
      <c r="E828" s="40" t="s">
        <v>117</v>
      </c>
      <c r="F828" s="40" t="s">
        <v>211</v>
      </c>
      <c r="G828" s="40" t="s">
        <v>784</v>
      </c>
      <c r="H828" s="28">
        <v>3</v>
      </c>
      <c r="I828" s="28" t="s">
        <v>24</v>
      </c>
      <c r="J828" s="27" t="s">
        <v>1124</v>
      </c>
      <c r="K828" s="27">
        <v>1</v>
      </c>
      <c r="L828" s="28">
        <v>8</v>
      </c>
      <c r="M828" s="27" t="s">
        <v>1115</v>
      </c>
      <c r="N828" s="62">
        <f t="shared" si="18"/>
        <v>9</v>
      </c>
      <c r="O828" s="63">
        <f>IF($L$16-L828&lt;=0,$L$16-Table3[[#This Row],[Container finish time from URC (6" default)]]+52,$L$16-L828)</f>
        <v>12</v>
      </c>
      <c r="P828" s="71"/>
      <c r="Q828" s="71"/>
      <c r="R828" s="72"/>
      <c r="S828" s="66" t="s">
        <v>1115</v>
      </c>
    </row>
    <row r="829" spans="1:19" ht="19" customHeight="1" x14ac:dyDescent="0.3">
      <c r="A829" s="120"/>
      <c r="B829" s="110">
        <f>A829*Table3[[#This Row],[PPP]]</f>
        <v>0</v>
      </c>
      <c r="C829" s="47"/>
      <c r="D829" s="44">
        <v>42060</v>
      </c>
      <c r="E829" s="40" t="s">
        <v>117</v>
      </c>
      <c r="F829" s="40" t="s">
        <v>211</v>
      </c>
      <c r="G829" s="40" t="s">
        <v>785</v>
      </c>
      <c r="H829" s="28">
        <v>3</v>
      </c>
      <c r="I829" s="28" t="s">
        <v>24</v>
      </c>
      <c r="J829" s="27" t="s">
        <v>1124</v>
      </c>
      <c r="K829" s="27">
        <v>1</v>
      </c>
      <c r="L829" s="28">
        <v>8</v>
      </c>
      <c r="M829" s="27" t="s">
        <v>1115</v>
      </c>
      <c r="N829" s="62">
        <f t="shared" si="18"/>
        <v>9</v>
      </c>
      <c r="O829" s="63">
        <f>IF($L$16-L829&lt;=0,$L$16-Table3[[#This Row],[Container finish time from URC (6" default)]]+52,$L$16-L829)</f>
        <v>12</v>
      </c>
      <c r="P829" s="71"/>
      <c r="Q829" s="71"/>
      <c r="R829" s="72"/>
      <c r="S829" s="66" t="s">
        <v>1115</v>
      </c>
    </row>
    <row r="830" spans="1:19" ht="19" customHeight="1" x14ac:dyDescent="0.3">
      <c r="A830" s="120"/>
      <c r="B830" s="110">
        <f>A830*Table3[[#This Row],[PPP]]</f>
        <v>0</v>
      </c>
      <c r="C830" s="47"/>
      <c r="D830" s="44">
        <v>41973</v>
      </c>
      <c r="E830" s="40" t="s">
        <v>117</v>
      </c>
      <c r="F830" s="40" t="s">
        <v>211</v>
      </c>
      <c r="G830" s="40" t="s">
        <v>786</v>
      </c>
      <c r="H830" s="28">
        <v>3</v>
      </c>
      <c r="I830" s="28" t="s">
        <v>24</v>
      </c>
      <c r="J830" s="27" t="s">
        <v>1124</v>
      </c>
      <c r="K830" s="27">
        <v>1</v>
      </c>
      <c r="L830" s="28">
        <v>8</v>
      </c>
      <c r="M830" s="27" t="s">
        <v>1115</v>
      </c>
      <c r="N830" s="62">
        <f t="shared" si="18"/>
        <v>9</v>
      </c>
      <c r="O830" s="63">
        <f>IF($L$16-L830&lt;=0,$L$16-Table3[[#This Row],[Container finish time from URC (6" default)]]+52,$L$16-L830)</f>
        <v>12</v>
      </c>
      <c r="P830" s="71"/>
      <c r="Q830" s="71"/>
      <c r="R830" s="72"/>
      <c r="S830" s="66" t="s">
        <v>1115</v>
      </c>
    </row>
    <row r="831" spans="1:19" ht="19" customHeight="1" x14ac:dyDescent="0.3">
      <c r="A831" s="120"/>
      <c r="B831" s="110">
        <f>A831*Table3[[#This Row],[PPP]]</f>
        <v>0</v>
      </c>
      <c r="C831" s="47"/>
      <c r="D831" s="44">
        <v>39211</v>
      </c>
      <c r="E831" s="40" t="s">
        <v>117</v>
      </c>
      <c r="F831" s="40" t="s">
        <v>211</v>
      </c>
      <c r="G831" s="40" t="s">
        <v>787</v>
      </c>
      <c r="H831" s="28">
        <v>3</v>
      </c>
      <c r="I831" s="28" t="s">
        <v>24</v>
      </c>
      <c r="J831" s="27" t="s">
        <v>1124</v>
      </c>
      <c r="K831" s="27">
        <v>1</v>
      </c>
      <c r="L831" s="28">
        <v>8</v>
      </c>
      <c r="M831" s="27" t="s">
        <v>1115</v>
      </c>
      <c r="N831" s="62">
        <f t="shared" si="18"/>
        <v>9</v>
      </c>
      <c r="O831" s="63">
        <f>IF($L$16-L831&lt;=0,$L$16-Table3[[#This Row],[Container finish time from URC (6" default)]]+52,$L$16-L831)</f>
        <v>12</v>
      </c>
      <c r="P831" s="71"/>
      <c r="Q831" s="71"/>
      <c r="R831" s="72"/>
      <c r="S831" s="66" t="s">
        <v>1115</v>
      </c>
    </row>
    <row r="832" spans="1:19" ht="19" customHeight="1" x14ac:dyDescent="0.3">
      <c r="A832" s="120"/>
      <c r="B832" s="110">
        <f>A832*Table3[[#This Row],[PPP]]</f>
        <v>0</v>
      </c>
      <c r="C832" s="47"/>
      <c r="D832" s="44">
        <v>39495</v>
      </c>
      <c r="E832" s="40" t="s">
        <v>117</v>
      </c>
      <c r="F832" s="40" t="s">
        <v>211</v>
      </c>
      <c r="G832" s="40" t="s">
        <v>788</v>
      </c>
      <c r="H832" s="28">
        <v>3</v>
      </c>
      <c r="I832" s="28" t="s">
        <v>24</v>
      </c>
      <c r="J832" s="27" t="s">
        <v>1124</v>
      </c>
      <c r="K832" s="27">
        <v>1</v>
      </c>
      <c r="L832" s="28">
        <v>8</v>
      </c>
      <c r="M832" s="27" t="s">
        <v>1115</v>
      </c>
      <c r="N832" s="62">
        <f t="shared" si="18"/>
        <v>9</v>
      </c>
      <c r="O832" s="63">
        <f>IF($L$16-L832&lt;=0,$L$16-Table3[[#This Row],[Container finish time from URC (6" default)]]+52,$L$16-L832)</f>
        <v>12</v>
      </c>
      <c r="P832" s="71"/>
      <c r="Q832" s="71"/>
      <c r="R832" s="72"/>
      <c r="S832" s="66" t="s">
        <v>1115</v>
      </c>
    </row>
    <row r="833" spans="1:19" ht="19" customHeight="1" x14ac:dyDescent="0.3">
      <c r="A833" s="120"/>
      <c r="B833" s="110">
        <f>A833*Table3[[#This Row],[PPP]]</f>
        <v>0</v>
      </c>
      <c r="C833" s="47"/>
      <c r="D833" s="44">
        <v>40549</v>
      </c>
      <c r="E833" s="40" t="s">
        <v>117</v>
      </c>
      <c r="F833" s="40" t="s">
        <v>211</v>
      </c>
      <c r="G833" s="40" t="s">
        <v>789</v>
      </c>
      <c r="H833" s="28">
        <v>3</v>
      </c>
      <c r="I833" s="28" t="s">
        <v>24</v>
      </c>
      <c r="J833" s="27" t="s">
        <v>1124</v>
      </c>
      <c r="K833" s="27">
        <v>1</v>
      </c>
      <c r="L833" s="28">
        <v>8</v>
      </c>
      <c r="M833" s="27" t="s">
        <v>1115</v>
      </c>
      <c r="N833" s="62">
        <f t="shared" si="18"/>
        <v>9</v>
      </c>
      <c r="O833" s="63">
        <f>IF($L$16-L833&lt;=0,$L$16-Table3[[#This Row],[Container finish time from URC (6" default)]]+52,$L$16-L833)</f>
        <v>12</v>
      </c>
      <c r="P833" s="71"/>
      <c r="Q833" s="71"/>
      <c r="R833" s="72"/>
      <c r="S833" s="66" t="s">
        <v>1115</v>
      </c>
    </row>
    <row r="834" spans="1:19" ht="19" customHeight="1" x14ac:dyDescent="0.3">
      <c r="A834" s="120"/>
      <c r="B834" s="110">
        <f>A834*Table3[[#This Row],[PPP]]</f>
        <v>0</v>
      </c>
      <c r="C834" s="47"/>
      <c r="D834" s="44">
        <v>42062</v>
      </c>
      <c r="E834" s="40" t="s">
        <v>117</v>
      </c>
      <c r="F834" s="40" t="s">
        <v>211</v>
      </c>
      <c r="G834" s="40" t="s">
        <v>790</v>
      </c>
      <c r="H834" s="28">
        <v>3</v>
      </c>
      <c r="I834" s="28" t="s">
        <v>24</v>
      </c>
      <c r="J834" s="27" t="s">
        <v>1124</v>
      </c>
      <c r="K834" s="27">
        <v>1</v>
      </c>
      <c r="L834" s="28">
        <v>8</v>
      </c>
      <c r="M834" s="27" t="s">
        <v>1115</v>
      </c>
      <c r="N834" s="62">
        <f t="shared" si="18"/>
        <v>9</v>
      </c>
      <c r="O834" s="63">
        <f>IF($L$16-L834&lt;=0,$L$16-Table3[[#This Row],[Container finish time from URC (6" default)]]+52,$L$16-L834)</f>
        <v>12</v>
      </c>
      <c r="P834" s="71"/>
      <c r="Q834" s="71"/>
      <c r="R834" s="72"/>
      <c r="S834" s="66" t="s">
        <v>1115</v>
      </c>
    </row>
    <row r="835" spans="1:19" ht="19" customHeight="1" x14ac:dyDescent="0.3">
      <c r="A835" s="120"/>
      <c r="B835" s="110">
        <f>A835*Table3[[#This Row],[PPP]]</f>
        <v>0</v>
      </c>
      <c r="C835" s="47"/>
      <c r="D835" s="44">
        <v>42041</v>
      </c>
      <c r="E835" s="40" t="s">
        <v>117</v>
      </c>
      <c r="F835" s="40" t="s">
        <v>211</v>
      </c>
      <c r="G835" s="40" t="s">
        <v>791</v>
      </c>
      <c r="H835" s="28">
        <v>3</v>
      </c>
      <c r="I835" s="28" t="s">
        <v>24</v>
      </c>
      <c r="J835" s="27" t="s">
        <v>1124</v>
      </c>
      <c r="K835" s="27">
        <v>1</v>
      </c>
      <c r="L835" s="28">
        <v>8</v>
      </c>
      <c r="M835" s="27" t="s">
        <v>1115</v>
      </c>
      <c r="N835" s="62">
        <f t="shared" si="18"/>
        <v>9</v>
      </c>
      <c r="O835" s="63">
        <f>IF($L$16-L835&lt;=0,$L$16-Table3[[#This Row],[Container finish time from URC (6" default)]]+52,$L$16-L835)</f>
        <v>12</v>
      </c>
      <c r="P835" s="71"/>
      <c r="Q835" s="71"/>
      <c r="R835" s="72"/>
      <c r="S835" s="66" t="s">
        <v>1115</v>
      </c>
    </row>
    <row r="836" spans="1:19" ht="19" customHeight="1" x14ac:dyDescent="0.3">
      <c r="A836" s="120"/>
      <c r="B836" s="110">
        <f>A836*Table3[[#This Row],[PPP]]</f>
        <v>0</v>
      </c>
      <c r="C836" s="47"/>
      <c r="D836" s="44">
        <v>40848</v>
      </c>
      <c r="E836" s="40" t="s">
        <v>117</v>
      </c>
      <c r="F836" s="40" t="s">
        <v>211</v>
      </c>
      <c r="G836" s="40" t="s">
        <v>63</v>
      </c>
      <c r="H836" s="28">
        <v>3</v>
      </c>
      <c r="I836" s="28" t="s">
        <v>24</v>
      </c>
      <c r="J836" s="27" t="s">
        <v>1124</v>
      </c>
      <c r="K836" s="27">
        <v>1</v>
      </c>
      <c r="L836" s="28">
        <v>8</v>
      </c>
      <c r="M836" s="27" t="s">
        <v>1115</v>
      </c>
      <c r="N836" s="62">
        <f t="shared" si="18"/>
        <v>9</v>
      </c>
      <c r="O836" s="63">
        <f>IF($L$16-L836&lt;=0,$L$16-Table3[[#This Row],[Container finish time from URC (6" default)]]+52,$L$16-L836)</f>
        <v>12</v>
      </c>
      <c r="P836" s="71"/>
      <c r="Q836" s="71"/>
      <c r="R836" s="72"/>
      <c r="S836" s="66" t="s">
        <v>1115</v>
      </c>
    </row>
    <row r="837" spans="1:19" ht="19" customHeight="1" x14ac:dyDescent="0.3">
      <c r="A837" s="120"/>
      <c r="B837" s="110">
        <f>A837*Table3[[#This Row],[PPP]]</f>
        <v>0</v>
      </c>
      <c r="C837" s="47"/>
      <c r="D837" s="44">
        <v>42049</v>
      </c>
      <c r="E837" s="40" t="s">
        <v>117</v>
      </c>
      <c r="F837" s="40" t="s">
        <v>211</v>
      </c>
      <c r="G837" s="40" t="s">
        <v>792</v>
      </c>
      <c r="H837" s="28">
        <v>3</v>
      </c>
      <c r="I837" s="28" t="s">
        <v>24</v>
      </c>
      <c r="J837" s="27" t="s">
        <v>1124</v>
      </c>
      <c r="K837" s="27">
        <v>1</v>
      </c>
      <c r="L837" s="28">
        <v>8</v>
      </c>
      <c r="M837" s="27" t="s">
        <v>1115</v>
      </c>
      <c r="N837" s="62">
        <f t="shared" si="18"/>
        <v>9</v>
      </c>
      <c r="O837" s="63">
        <f>IF($L$16-L837&lt;=0,$L$16-Table3[[#This Row],[Container finish time from URC (6" default)]]+52,$L$16-L837)</f>
        <v>12</v>
      </c>
      <c r="P837" s="71"/>
      <c r="Q837" s="71"/>
      <c r="R837" s="72"/>
      <c r="S837" s="66" t="s">
        <v>1115</v>
      </c>
    </row>
    <row r="838" spans="1:19" ht="19" customHeight="1" x14ac:dyDescent="0.3">
      <c r="A838" s="120"/>
      <c r="B838" s="110">
        <f>A838*Table3[[#This Row],[PPP]]</f>
        <v>0</v>
      </c>
      <c r="C838" s="47"/>
      <c r="D838" s="44">
        <v>40686</v>
      </c>
      <c r="E838" s="40" t="s">
        <v>117</v>
      </c>
      <c r="F838" s="40" t="s">
        <v>211</v>
      </c>
      <c r="G838" s="40" t="s">
        <v>793</v>
      </c>
      <c r="H838" s="28">
        <v>3</v>
      </c>
      <c r="I838" s="28" t="s">
        <v>24</v>
      </c>
      <c r="J838" s="27" t="s">
        <v>1124</v>
      </c>
      <c r="K838" s="27">
        <v>1</v>
      </c>
      <c r="L838" s="28">
        <v>8</v>
      </c>
      <c r="M838" s="27" t="s">
        <v>1115</v>
      </c>
      <c r="N838" s="62">
        <f t="shared" si="18"/>
        <v>9</v>
      </c>
      <c r="O838" s="63">
        <f>IF($L$16-L838&lt;=0,$L$16-Table3[[#This Row],[Container finish time from URC (6" default)]]+52,$L$16-L838)</f>
        <v>12</v>
      </c>
      <c r="P838" s="71"/>
      <c r="Q838" s="71"/>
      <c r="R838" s="72"/>
      <c r="S838" s="66" t="s">
        <v>1115</v>
      </c>
    </row>
    <row r="839" spans="1:19" ht="19" customHeight="1" x14ac:dyDescent="0.3">
      <c r="A839" s="120"/>
      <c r="B839" s="110">
        <f>A839*Table3[[#This Row],[PPP]]</f>
        <v>0</v>
      </c>
      <c r="C839" s="47"/>
      <c r="D839" s="44">
        <v>42059</v>
      </c>
      <c r="E839" s="40" t="s">
        <v>117</v>
      </c>
      <c r="F839" s="40" t="s">
        <v>211</v>
      </c>
      <c r="G839" s="40" t="s">
        <v>794</v>
      </c>
      <c r="H839" s="28">
        <v>3</v>
      </c>
      <c r="I839" s="28" t="s">
        <v>24</v>
      </c>
      <c r="J839" s="27" t="s">
        <v>1124</v>
      </c>
      <c r="K839" s="27">
        <v>1</v>
      </c>
      <c r="L839" s="28">
        <v>8</v>
      </c>
      <c r="M839" s="27" t="s">
        <v>1115</v>
      </c>
      <c r="N839" s="62">
        <f t="shared" si="18"/>
        <v>9</v>
      </c>
      <c r="O839" s="63">
        <f>IF($L$16-L839&lt;=0,$L$16-Table3[[#This Row],[Container finish time from URC (6" default)]]+52,$L$16-L839)</f>
        <v>12</v>
      </c>
      <c r="P839" s="71"/>
      <c r="Q839" s="71"/>
      <c r="R839" s="72"/>
      <c r="S839" s="66" t="s">
        <v>1115</v>
      </c>
    </row>
    <row r="840" spans="1:19" ht="19" customHeight="1" x14ac:dyDescent="0.3">
      <c r="A840" s="120"/>
      <c r="B840" s="110">
        <f>A840*Table3[[#This Row],[PPP]]</f>
        <v>0</v>
      </c>
      <c r="C840" s="47"/>
      <c r="D840" s="44">
        <v>41374</v>
      </c>
      <c r="E840" s="40" t="s">
        <v>117</v>
      </c>
      <c r="F840" s="40" t="s">
        <v>211</v>
      </c>
      <c r="G840" s="40" t="s">
        <v>795</v>
      </c>
      <c r="H840" s="28">
        <v>3</v>
      </c>
      <c r="I840" s="28" t="s">
        <v>24</v>
      </c>
      <c r="J840" s="27" t="s">
        <v>1124</v>
      </c>
      <c r="K840" s="27">
        <v>1</v>
      </c>
      <c r="L840" s="28">
        <v>8</v>
      </c>
      <c r="M840" s="27" t="s">
        <v>1115</v>
      </c>
      <c r="N840" s="62">
        <f t="shared" si="18"/>
        <v>9</v>
      </c>
      <c r="O840" s="63">
        <f>IF($L$16-L840&lt;=0,$L$16-Table3[[#This Row],[Container finish time from URC (6" default)]]+52,$L$16-L840)</f>
        <v>12</v>
      </c>
      <c r="P840" s="71"/>
      <c r="Q840" s="71"/>
      <c r="R840" s="72"/>
      <c r="S840" s="66" t="s">
        <v>1115</v>
      </c>
    </row>
    <row r="841" spans="1:19" ht="19" customHeight="1" x14ac:dyDescent="0.3">
      <c r="A841" s="120"/>
      <c r="B841" s="110">
        <f>A841*Table3[[#This Row],[PPP]]</f>
        <v>0</v>
      </c>
      <c r="C841" s="47"/>
      <c r="D841" s="44">
        <v>39369</v>
      </c>
      <c r="E841" s="40" t="s">
        <v>117</v>
      </c>
      <c r="F841" s="40" t="s">
        <v>211</v>
      </c>
      <c r="G841" s="40" t="s">
        <v>796</v>
      </c>
      <c r="H841" s="28">
        <v>3</v>
      </c>
      <c r="I841" s="28" t="s">
        <v>24</v>
      </c>
      <c r="J841" s="27" t="s">
        <v>1124</v>
      </c>
      <c r="K841" s="27">
        <v>1</v>
      </c>
      <c r="L841" s="28">
        <v>8</v>
      </c>
      <c r="M841" s="27" t="s">
        <v>1115</v>
      </c>
      <c r="N841" s="62">
        <f t="shared" si="18"/>
        <v>9</v>
      </c>
      <c r="O841" s="63">
        <f>IF($L$16-L841&lt;=0,$L$16-Table3[[#This Row],[Container finish time from URC (6" default)]]+52,$L$16-L841)</f>
        <v>12</v>
      </c>
      <c r="P841" s="71"/>
      <c r="Q841" s="71"/>
      <c r="R841" s="72"/>
      <c r="S841" s="66" t="s">
        <v>1115</v>
      </c>
    </row>
    <row r="842" spans="1:19" ht="19" customHeight="1" x14ac:dyDescent="0.3">
      <c r="A842" s="120"/>
      <c r="B842" s="110">
        <f>A842*Table3[[#This Row],[PPP]]</f>
        <v>0</v>
      </c>
      <c r="C842" s="47"/>
      <c r="D842" s="44">
        <v>41875</v>
      </c>
      <c r="E842" s="40" t="s">
        <v>117</v>
      </c>
      <c r="F842" s="40" t="s">
        <v>212</v>
      </c>
      <c r="G842" s="40" t="s">
        <v>797</v>
      </c>
      <c r="H842" s="28">
        <v>3</v>
      </c>
      <c r="I842" s="28" t="s">
        <v>24</v>
      </c>
      <c r="J842" s="27" t="s">
        <v>1124</v>
      </c>
      <c r="K842" s="27">
        <v>1</v>
      </c>
      <c r="L842" s="28">
        <v>8</v>
      </c>
      <c r="M842" s="27" t="s">
        <v>1115</v>
      </c>
      <c r="N842" s="62">
        <f t="shared" si="18"/>
        <v>9</v>
      </c>
      <c r="O842" s="63">
        <f>IF($L$16-L842&lt;=0,$L$16-Table3[[#This Row],[Container finish time from URC (6" default)]]+52,$L$16-L842)</f>
        <v>12</v>
      </c>
      <c r="P842" s="71"/>
      <c r="Q842" s="71"/>
      <c r="R842" s="72"/>
      <c r="S842" s="66" t="s">
        <v>1115</v>
      </c>
    </row>
    <row r="843" spans="1:19" ht="19" customHeight="1" x14ac:dyDescent="0.3">
      <c r="A843" s="120"/>
      <c r="B843" s="110">
        <f>A843*Table3[[#This Row],[PPP]]</f>
        <v>0</v>
      </c>
      <c r="C843" s="47"/>
      <c r="D843" s="44">
        <v>40219</v>
      </c>
      <c r="E843" s="40" t="s">
        <v>117</v>
      </c>
      <c r="F843" s="40" t="s">
        <v>212</v>
      </c>
      <c r="G843" s="40" t="s">
        <v>798</v>
      </c>
      <c r="H843" s="28">
        <v>3</v>
      </c>
      <c r="I843" s="28" t="s">
        <v>24</v>
      </c>
      <c r="J843" s="27" t="s">
        <v>1124</v>
      </c>
      <c r="K843" s="27">
        <v>1</v>
      </c>
      <c r="L843" s="28">
        <v>8</v>
      </c>
      <c r="M843" s="27" t="s">
        <v>1115</v>
      </c>
      <c r="N843" s="62">
        <f t="shared" si="18"/>
        <v>9</v>
      </c>
      <c r="O843" s="63">
        <f>IF($L$16-L843&lt;=0,$L$16-Table3[[#This Row],[Container finish time from URC (6" default)]]+52,$L$16-L843)</f>
        <v>12</v>
      </c>
      <c r="P843" s="71"/>
      <c r="Q843" s="71"/>
      <c r="R843" s="72"/>
      <c r="S843" s="66" t="s">
        <v>1115</v>
      </c>
    </row>
    <row r="844" spans="1:19" ht="19" customHeight="1" x14ac:dyDescent="0.3">
      <c r="A844" s="120"/>
      <c r="B844" s="110">
        <f>A844*Table3[[#This Row],[PPP]]</f>
        <v>0</v>
      </c>
      <c r="C844" s="47"/>
      <c r="D844" s="44">
        <v>40485</v>
      </c>
      <c r="E844" s="40" t="s">
        <v>117</v>
      </c>
      <c r="F844" s="40" t="s">
        <v>212</v>
      </c>
      <c r="G844" s="40" t="s">
        <v>799</v>
      </c>
      <c r="H844" s="28">
        <v>3</v>
      </c>
      <c r="I844" s="28" t="s">
        <v>24</v>
      </c>
      <c r="J844" s="27" t="s">
        <v>1124</v>
      </c>
      <c r="K844" s="27">
        <v>1</v>
      </c>
      <c r="L844" s="28">
        <v>8</v>
      </c>
      <c r="M844" s="27" t="s">
        <v>1115</v>
      </c>
      <c r="N844" s="62">
        <f t="shared" si="18"/>
        <v>9</v>
      </c>
      <c r="O844" s="63">
        <f>IF($L$16-L844&lt;=0,$L$16-Table3[[#This Row],[Container finish time from URC (6" default)]]+52,$L$16-L844)</f>
        <v>12</v>
      </c>
      <c r="P844" s="71"/>
      <c r="Q844" s="71"/>
      <c r="R844" s="72"/>
      <c r="S844" s="66" t="s">
        <v>1115</v>
      </c>
    </row>
    <row r="845" spans="1:19" ht="19" customHeight="1" x14ac:dyDescent="0.3">
      <c r="A845" s="120"/>
      <c r="B845" s="110">
        <f>A845*Table3[[#This Row],[PPP]]</f>
        <v>0</v>
      </c>
      <c r="C845" s="47"/>
      <c r="D845" s="44">
        <v>40259</v>
      </c>
      <c r="E845" s="40" t="s">
        <v>117</v>
      </c>
      <c r="F845" s="40" t="s">
        <v>212</v>
      </c>
      <c r="G845" s="40" t="s">
        <v>800</v>
      </c>
      <c r="H845" s="28">
        <v>3</v>
      </c>
      <c r="I845" s="28" t="s">
        <v>24</v>
      </c>
      <c r="J845" s="27" t="s">
        <v>1124</v>
      </c>
      <c r="K845" s="27">
        <v>1</v>
      </c>
      <c r="L845" s="28">
        <v>8</v>
      </c>
      <c r="M845" s="27" t="s">
        <v>1115</v>
      </c>
      <c r="N845" s="62">
        <f t="shared" si="18"/>
        <v>9</v>
      </c>
      <c r="O845" s="63">
        <f>IF($L$16-L845&lt;=0,$L$16-Table3[[#This Row],[Container finish time from URC (6" default)]]+52,$L$16-L845)</f>
        <v>12</v>
      </c>
      <c r="P845" s="71"/>
      <c r="Q845" s="71"/>
      <c r="R845" s="72"/>
      <c r="S845" s="66" t="s">
        <v>1115</v>
      </c>
    </row>
    <row r="846" spans="1:19" ht="19" customHeight="1" x14ac:dyDescent="0.3">
      <c r="A846" s="120"/>
      <c r="B846" s="110">
        <f>A846*Table3[[#This Row],[PPP]]</f>
        <v>0</v>
      </c>
      <c r="C846" s="47"/>
      <c r="D846" s="44">
        <v>42055</v>
      </c>
      <c r="E846" s="40" t="s">
        <v>117</v>
      </c>
      <c r="F846" s="40" t="s">
        <v>212</v>
      </c>
      <c r="G846" s="40" t="s">
        <v>801</v>
      </c>
      <c r="H846" s="28">
        <v>3</v>
      </c>
      <c r="I846" s="28" t="s">
        <v>24</v>
      </c>
      <c r="J846" s="27" t="s">
        <v>1124</v>
      </c>
      <c r="K846" s="27">
        <v>1</v>
      </c>
      <c r="L846" s="28">
        <v>8</v>
      </c>
      <c r="M846" s="27" t="s">
        <v>1115</v>
      </c>
      <c r="N846" s="62">
        <f t="shared" si="18"/>
        <v>9</v>
      </c>
      <c r="O846" s="63">
        <f>IF($L$16-L846&lt;=0,$L$16-Table3[[#This Row],[Container finish time from URC (6" default)]]+52,$L$16-L846)</f>
        <v>12</v>
      </c>
      <c r="P846" s="71"/>
      <c r="Q846" s="71"/>
      <c r="R846" s="72"/>
      <c r="S846" s="66" t="s">
        <v>1115</v>
      </c>
    </row>
    <row r="847" spans="1:19" ht="19" customHeight="1" x14ac:dyDescent="0.3">
      <c r="A847" s="120"/>
      <c r="B847" s="110">
        <f>A847*Table3[[#This Row],[PPP]]</f>
        <v>0</v>
      </c>
      <c r="C847" s="47"/>
      <c r="D847" s="44">
        <v>41389</v>
      </c>
      <c r="E847" s="40" t="s">
        <v>117</v>
      </c>
      <c r="F847" s="40" t="s">
        <v>213</v>
      </c>
      <c r="G847" s="40" t="s">
        <v>802</v>
      </c>
      <c r="H847" s="28">
        <v>3</v>
      </c>
      <c r="I847" s="28" t="s">
        <v>24</v>
      </c>
      <c r="J847" s="27" t="s">
        <v>1124</v>
      </c>
      <c r="K847" s="27">
        <v>1</v>
      </c>
      <c r="L847" s="28">
        <v>8</v>
      </c>
      <c r="M847" s="27" t="s">
        <v>1115</v>
      </c>
      <c r="N847" s="62">
        <f t="shared" si="18"/>
        <v>9</v>
      </c>
      <c r="O847" s="63">
        <f>IF($L$16-L847&lt;=0,$L$16-Table3[[#This Row],[Container finish time from URC (6" default)]]+52,$L$16-L847)</f>
        <v>12</v>
      </c>
      <c r="P847" s="71"/>
      <c r="Q847" s="71"/>
      <c r="R847" s="72"/>
      <c r="S847" s="66" t="s">
        <v>1115</v>
      </c>
    </row>
    <row r="848" spans="1:19" ht="19" customHeight="1" x14ac:dyDescent="0.3">
      <c r="A848" s="120"/>
      <c r="B848" s="110">
        <f>A848*Table3[[#This Row],[PPP]]</f>
        <v>0</v>
      </c>
      <c r="C848" s="47"/>
      <c r="D848" s="44">
        <v>40137</v>
      </c>
      <c r="E848" s="40" t="s">
        <v>117</v>
      </c>
      <c r="F848" s="40" t="s">
        <v>213</v>
      </c>
      <c r="G848" s="40" t="s">
        <v>803</v>
      </c>
      <c r="H848" s="28">
        <v>3</v>
      </c>
      <c r="I848" s="28" t="s">
        <v>24</v>
      </c>
      <c r="J848" s="27" t="s">
        <v>1124</v>
      </c>
      <c r="K848" s="27">
        <v>1</v>
      </c>
      <c r="L848" s="28">
        <v>8</v>
      </c>
      <c r="M848" s="27" t="s">
        <v>1115</v>
      </c>
      <c r="N848" s="62">
        <f t="shared" si="18"/>
        <v>9</v>
      </c>
      <c r="O848" s="63">
        <f>IF($L$16-L848&lt;=0,$L$16-Table3[[#This Row],[Container finish time from URC (6" default)]]+52,$L$16-L848)</f>
        <v>12</v>
      </c>
      <c r="P848" s="71"/>
      <c r="Q848" s="71"/>
      <c r="R848" s="72"/>
      <c r="S848" s="66" t="s">
        <v>1115</v>
      </c>
    </row>
    <row r="849" spans="1:19" ht="19" customHeight="1" x14ac:dyDescent="0.3">
      <c r="A849" s="120"/>
      <c r="B849" s="110">
        <f>A849*Table3[[#This Row],[PPP]]</f>
        <v>0</v>
      </c>
      <c r="C849" s="48" t="s">
        <v>1000</v>
      </c>
      <c r="D849" s="45">
        <v>38675</v>
      </c>
      <c r="E849" s="40" t="s">
        <v>117</v>
      </c>
      <c r="F849" s="40" t="s">
        <v>213</v>
      </c>
      <c r="G849" s="40" t="s">
        <v>1050</v>
      </c>
      <c r="H849" s="28">
        <v>3</v>
      </c>
      <c r="I849" s="27" t="s">
        <v>24</v>
      </c>
      <c r="J849" s="27" t="s">
        <v>1124</v>
      </c>
      <c r="K849" s="27">
        <v>1</v>
      </c>
      <c r="L849" s="27">
        <v>8</v>
      </c>
      <c r="M849" s="27" t="s">
        <v>1115</v>
      </c>
      <c r="N849" s="67">
        <f t="shared" si="18"/>
        <v>9</v>
      </c>
      <c r="O849" s="68">
        <f>IF($L$16-L849&lt;=0,$L$16-Table3[[#This Row],[Container finish time from URC (6" default)]]+52,$L$16-L849)</f>
        <v>12</v>
      </c>
      <c r="P849" s="71"/>
      <c r="Q849" s="73"/>
      <c r="R849" s="74"/>
      <c r="S849" s="66" t="s">
        <v>1115</v>
      </c>
    </row>
    <row r="850" spans="1:19" ht="19" customHeight="1" x14ac:dyDescent="0.3">
      <c r="A850" s="120"/>
      <c r="B850" s="110">
        <f>A850*Table3[[#This Row],[PPP]]</f>
        <v>0</v>
      </c>
      <c r="C850" s="47"/>
      <c r="D850" s="44">
        <v>41782</v>
      </c>
      <c r="E850" s="40" t="s">
        <v>117</v>
      </c>
      <c r="F850" s="40" t="s">
        <v>213</v>
      </c>
      <c r="G850" s="40" t="s">
        <v>82</v>
      </c>
      <c r="H850" s="28">
        <v>3</v>
      </c>
      <c r="I850" s="28" t="s">
        <v>24</v>
      </c>
      <c r="J850" s="27" t="s">
        <v>1124</v>
      </c>
      <c r="K850" s="27">
        <v>1</v>
      </c>
      <c r="L850" s="28">
        <v>8</v>
      </c>
      <c r="M850" s="27" t="s">
        <v>1115</v>
      </c>
      <c r="N850" s="62">
        <f t="shared" si="18"/>
        <v>9</v>
      </c>
      <c r="O850" s="63">
        <f>IF($L$16-L850&lt;=0,$L$16-Table3[[#This Row],[Container finish time from URC (6" default)]]+52,$L$16-L850)</f>
        <v>12</v>
      </c>
      <c r="P850" s="71"/>
      <c r="Q850" s="71"/>
      <c r="R850" s="72"/>
      <c r="S850" s="66" t="s">
        <v>1115</v>
      </c>
    </row>
    <row r="851" spans="1:19" ht="19" customHeight="1" x14ac:dyDescent="0.3">
      <c r="A851" s="120"/>
      <c r="B851" s="110">
        <f>A851*Table3[[#This Row],[PPP]]</f>
        <v>0</v>
      </c>
      <c r="C851" s="47"/>
      <c r="D851" s="44">
        <v>41660</v>
      </c>
      <c r="E851" s="40" t="s">
        <v>117</v>
      </c>
      <c r="F851" s="40" t="s">
        <v>213</v>
      </c>
      <c r="G851" s="40" t="s">
        <v>81</v>
      </c>
      <c r="H851" s="28">
        <v>3</v>
      </c>
      <c r="I851" s="28" t="s">
        <v>24</v>
      </c>
      <c r="J851" s="27" t="s">
        <v>1124</v>
      </c>
      <c r="K851" s="27">
        <v>1</v>
      </c>
      <c r="L851" s="28">
        <v>8</v>
      </c>
      <c r="M851" s="27" t="s">
        <v>1115</v>
      </c>
      <c r="N851" s="62">
        <f t="shared" si="18"/>
        <v>9</v>
      </c>
      <c r="O851" s="63">
        <f>IF($L$16-L851&lt;=0,$L$16-Table3[[#This Row],[Container finish time from URC (6" default)]]+52,$L$16-L851)</f>
        <v>12</v>
      </c>
      <c r="P851" s="71"/>
      <c r="Q851" s="71"/>
      <c r="R851" s="72"/>
      <c r="S851" s="66" t="s">
        <v>1115</v>
      </c>
    </row>
    <row r="852" spans="1:19" ht="19" customHeight="1" x14ac:dyDescent="0.3">
      <c r="A852" s="120"/>
      <c r="B852" s="110">
        <f>A852*Table3[[#This Row],[PPP]]</f>
        <v>0</v>
      </c>
      <c r="C852" s="47"/>
      <c r="D852" s="44">
        <v>40458</v>
      </c>
      <c r="E852" s="40" t="s">
        <v>117</v>
      </c>
      <c r="F852" s="40" t="s">
        <v>213</v>
      </c>
      <c r="G852" s="40" t="s">
        <v>804</v>
      </c>
      <c r="H852" s="28">
        <v>3</v>
      </c>
      <c r="I852" s="28" t="s">
        <v>24</v>
      </c>
      <c r="J852" s="27" t="s">
        <v>1124</v>
      </c>
      <c r="K852" s="27">
        <v>1</v>
      </c>
      <c r="L852" s="28">
        <v>8</v>
      </c>
      <c r="M852" s="27" t="s">
        <v>1115</v>
      </c>
      <c r="N852" s="62">
        <f t="shared" si="18"/>
        <v>9</v>
      </c>
      <c r="O852" s="63">
        <f>IF($L$16-L852&lt;=0,$L$16-Table3[[#This Row],[Container finish time from URC (6" default)]]+52,$L$16-L852)</f>
        <v>12</v>
      </c>
      <c r="P852" s="71"/>
      <c r="Q852" s="71"/>
      <c r="R852" s="72"/>
      <c r="S852" s="66" t="s">
        <v>1115</v>
      </c>
    </row>
    <row r="853" spans="1:19" ht="19" customHeight="1" x14ac:dyDescent="0.3">
      <c r="A853" s="120"/>
      <c r="B853" s="110">
        <f>A853*Table3[[#This Row],[PPP]]</f>
        <v>0</v>
      </c>
      <c r="C853" s="47"/>
      <c r="D853" s="44">
        <v>41322</v>
      </c>
      <c r="E853" s="40" t="s">
        <v>117</v>
      </c>
      <c r="F853" s="40" t="s">
        <v>213</v>
      </c>
      <c r="G853" s="40" t="s">
        <v>805</v>
      </c>
      <c r="H853" s="28">
        <v>3</v>
      </c>
      <c r="I853" s="28" t="s">
        <v>24</v>
      </c>
      <c r="J853" s="27" t="s">
        <v>1124</v>
      </c>
      <c r="K853" s="27">
        <v>1</v>
      </c>
      <c r="L853" s="28">
        <v>8</v>
      </c>
      <c r="M853" s="27" t="s">
        <v>1115</v>
      </c>
      <c r="N853" s="62">
        <f t="shared" si="18"/>
        <v>9</v>
      </c>
      <c r="O853" s="63">
        <f>IF($L$16-L853&lt;=0,$L$16-Table3[[#This Row],[Container finish time from URC (6" default)]]+52,$L$16-L853)</f>
        <v>12</v>
      </c>
      <c r="P853" s="71"/>
      <c r="Q853" s="71"/>
      <c r="R853" s="72"/>
      <c r="S853" s="66" t="s">
        <v>1115</v>
      </c>
    </row>
    <row r="854" spans="1:19" ht="19" customHeight="1" x14ac:dyDescent="0.3">
      <c r="A854" s="120"/>
      <c r="B854" s="110">
        <f>A854*Table3[[#This Row],[PPP]]</f>
        <v>0</v>
      </c>
      <c r="C854" s="48" t="s">
        <v>1000</v>
      </c>
      <c r="D854" s="45">
        <v>39882</v>
      </c>
      <c r="E854" s="40" t="s">
        <v>117</v>
      </c>
      <c r="F854" s="40" t="s">
        <v>213</v>
      </c>
      <c r="G854" s="40" t="s">
        <v>1049</v>
      </c>
      <c r="H854" s="28">
        <v>3</v>
      </c>
      <c r="I854" s="27" t="s">
        <v>24</v>
      </c>
      <c r="J854" s="27" t="s">
        <v>1124</v>
      </c>
      <c r="K854" s="27">
        <v>1</v>
      </c>
      <c r="L854" s="27">
        <v>8</v>
      </c>
      <c r="M854" s="27" t="s">
        <v>1115</v>
      </c>
      <c r="N854" s="67">
        <f t="shared" si="18"/>
        <v>9</v>
      </c>
      <c r="O854" s="68">
        <f>IF($L$16-L854&lt;=0,$L$16-Table3[[#This Row],[Container finish time from URC (6" default)]]+52,$L$16-L854)</f>
        <v>12</v>
      </c>
      <c r="P854" s="71"/>
      <c r="Q854" s="73"/>
      <c r="R854" s="74"/>
      <c r="S854" s="66" t="s">
        <v>1115</v>
      </c>
    </row>
    <row r="855" spans="1:19" ht="19" customHeight="1" x14ac:dyDescent="0.3">
      <c r="A855" s="120"/>
      <c r="B855" s="110">
        <f>A855*Table3[[#This Row],[PPP]]</f>
        <v>0</v>
      </c>
      <c r="C855" s="47"/>
      <c r="D855" s="44">
        <v>40717</v>
      </c>
      <c r="E855" s="40" t="s">
        <v>117</v>
      </c>
      <c r="F855" s="40" t="s">
        <v>213</v>
      </c>
      <c r="G855" s="40" t="s">
        <v>806</v>
      </c>
      <c r="H855" s="28">
        <v>3</v>
      </c>
      <c r="I855" s="28" t="s">
        <v>24</v>
      </c>
      <c r="J855" s="27" t="s">
        <v>1124</v>
      </c>
      <c r="K855" s="27">
        <v>1</v>
      </c>
      <c r="L855" s="28">
        <v>8</v>
      </c>
      <c r="M855" s="27" t="s">
        <v>1115</v>
      </c>
      <c r="N855" s="62">
        <f t="shared" si="18"/>
        <v>9</v>
      </c>
      <c r="O855" s="63">
        <f>IF($L$16-L855&lt;=0,$L$16-Table3[[#This Row],[Container finish time from URC (6" default)]]+52,$L$16-L855)</f>
        <v>12</v>
      </c>
      <c r="P855" s="71"/>
      <c r="Q855" s="71"/>
      <c r="R855" s="72"/>
      <c r="S855" s="66" t="s">
        <v>1115</v>
      </c>
    </row>
    <row r="856" spans="1:19" ht="19" customHeight="1" x14ac:dyDescent="0.3">
      <c r="A856" s="120"/>
      <c r="B856" s="110">
        <f>A856*Table3[[#This Row],[PPP]]</f>
        <v>0</v>
      </c>
      <c r="C856" s="49"/>
      <c r="D856" s="44">
        <v>41643</v>
      </c>
      <c r="E856" s="40" t="s">
        <v>117</v>
      </c>
      <c r="F856" s="40" t="s">
        <v>213</v>
      </c>
      <c r="G856" s="40" t="s">
        <v>807</v>
      </c>
      <c r="H856" s="28">
        <v>3</v>
      </c>
      <c r="I856" s="28" t="s">
        <v>24</v>
      </c>
      <c r="J856" s="27" t="s">
        <v>1124</v>
      </c>
      <c r="K856" s="27">
        <v>1</v>
      </c>
      <c r="L856" s="28">
        <v>8</v>
      </c>
      <c r="M856" s="27" t="s">
        <v>1115</v>
      </c>
      <c r="N856" s="62">
        <f t="shared" si="18"/>
        <v>9</v>
      </c>
      <c r="O856" s="63">
        <f>IF($L$16-L856&lt;=0,$L$16-Table3[[#This Row],[Container finish time from URC (6" default)]]+52,$L$16-L856)</f>
        <v>12</v>
      </c>
      <c r="P856" s="71"/>
      <c r="Q856" s="71"/>
      <c r="R856" s="72"/>
      <c r="S856" s="66" t="s">
        <v>1115</v>
      </c>
    </row>
    <row r="857" spans="1:19" ht="19" customHeight="1" x14ac:dyDescent="0.3">
      <c r="A857" s="120"/>
      <c r="B857" s="110">
        <f>A857*Table3[[#This Row],[PPP]]</f>
        <v>0</v>
      </c>
      <c r="C857" s="47"/>
      <c r="D857" s="44">
        <v>40759</v>
      </c>
      <c r="E857" s="40" t="s">
        <v>117</v>
      </c>
      <c r="F857" s="40" t="s">
        <v>213</v>
      </c>
      <c r="G857" s="40" t="s">
        <v>808</v>
      </c>
      <c r="H857" s="28">
        <v>3</v>
      </c>
      <c r="I857" s="28" t="s">
        <v>24</v>
      </c>
      <c r="J857" s="27" t="s">
        <v>1124</v>
      </c>
      <c r="K857" s="27">
        <v>1</v>
      </c>
      <c r="L857" s="28">
        <v>8</v>
      </c>
      <c r="M857" s="27" t="s">
        <v>1115</v>
      </c>
      <c r="N857" s="62">
        <f t="shared" si="18"/>
        <v>9</v>
      </c>
      <c r="O857" s="63">
        <f>IF($L$16-L857&lt;=0,$L$16-Table3[[#This Row],[Container finish time from URC (6" default)]]+52,$L$16-L857)</f>
        <v>12</v>
      </c>
      <c r="P857" s="71"/>
      <c r="Q857" s="71"/>
      <c r="R857" s="72"/>
      <c r="S857" s="66" t="s">
        <v>1115</v>
      </c>
    </row>
    <row r="858" spans="1:19" ht="19" customHeight="1" x14ac:dyDescent="0.3">
      <c r="A858" s="120"/>
      <c r="B858" s="110">
        <f>A858*Table3[[#This Row],[PPP]]</f>
        <v>0</v>
      </c>
      <c r="C858" s="47"/>
      <c r="D858" s="44">
        <v>40588</v>
      </c>
      <c r="E858" s="40" t="s">
        <v>117</v>
      </c>
      <c r="F858" s="40" t="s">
        <v>213</v>
      </c>
      <c r="G858" s="40" t="s">
        <v>809</v>
      </c>
      <c r="H858" s="28">
        <v>3</v>
      </c>
      <c r="I858" s="28" t="s">
        <v>24</v>
      </c>
      <c r="J858" s="27" t="s">
        <v>1124</v>
      </c>
      <c r="K858" s="27">
        <v>1</v>
      </c>
      <c r="L858" s="28">
        <v>8</v>
      </c>
      <c r="M858" s="27" t="s">
        <v>1115</v>
      </c>
      <c r="N858" s="62">
        <f t="shared" si="18"/>
        <v>9</v>
      </c>
      <c r="O858" s="63">
        <f>IF($L$16-L858&lt;=0,$L$16-Table3[[#This Row],[Container finish time from URC (6" default)]]+52,$L$16-L858)</f>
        <v>12</v>
      </c>
      <c r="P858" s="71"/>
      <c r="Q858" s="71"/>
      <c r="R858" s="72"/>
      <c r="S858" s="66" t="s">
        <v>1115</v>
      </c>
    </row>
    <row r="859" spans="1:19" ht="19" customHeight="1" x14ac:dyDescent="0.3">
      <c r="A859" s="120"/>
      <c r="B859" s="110">
        <f>A859*Table3[[#This Row],[PPP]]</f>
        <v>0</v>
      </c>
      <c r="C859" s="47"/>
      <c r="D859" s="44">
        <v>41401</v>
      </c>
      <c r="E859" s="40" t="s">
        <v>117</v>
      </c>
      <c r="F859" s="40" t="s">
        <v>213</v>
      </c>
      <c r="G859" s="40" t="s">
        <v>810</v>
      </c>
      <c r="H859" s="28">
        <v>3</v>
      </c>
      <c r="I859" s="28" t="s">
        <v>24</v>
      </c>
      <c r="J859" s="27" t="s">
        <v>1124</v>
      </c>
      <c r="K859" s="27">
        <v>1</v>
      </c>
      <c r="L859" s="28">
        <v>8</v>
      </c>
      <c r="M859" s="27" t="s">
        <v>1115</v>
      </c>
      <c r="N859" s="62">
        <f t="shared" si="18"/>
        <v>9</v>
      </c>
      <c r="O859" s="63">
        <f>IF($L$16-L859&lt;=0,$L$16-Table3[[#This Row],[Container finish time from URC (6" default)]]+52,$L$16-L859)</f>
        <v>12</v>
      </c>
      <c r="P859" s="71"/>
      <c r="Q859" s="71"/>
      <c r="R859" s="72"/>
      <c r="S859" s="66" t="s">
        <v>1115</v>
      </c>
    </row>
    <row r="860" spans="1:19" ht="19" customHeight="1" x14ac:dyDescent="0.3">
      <c r="A860" s="120"/>
      <c r="B860" s="110">
        <f>A860*Table3[[#This Row],[PPP]]</f>
        <v>0</v>
      </c>
      <c r="C860" s="47"/>
      <c r="D860" s="44">
        <v>41400</v>
      </c>
      <c r="E860" s="40" t="s">
        <v>117</v>
      </c>
      <c r="F860" s="40" t="s">
        <v>213</v>
      </c>
      <c r="G860" s="40" t="s">
        <v>811</v>
      </c>
      <c r="H860" s="28">
        <v>3</v>
      </c>
      <c r="I860" s="28" t="s">
        <v>24</v>
      </c>
      <c r="J860" s="27" t="s">
        <v>1124</v>
      </c>
      <c r="K860" s="27">
        <v>1</v>
      </c>
      <c r="L860" s="28">
        <v>8</v>
      </c>
      <c r="M860" s="27" t="s">
        <v>1115</v>
      </c>
      <c r="N860" s="62">
        <f t="shared" si="18"/>
        <v>9</v>
      </c>
      <c r="O860" s="63">
        <f>IF($L$16-L860&lt;=0,$L$16-Table3[[#This Row],[Container finish time from URC (6" default)]]+52,$L$16-L860)</f>
        <v>12</v>
      </c>
      <c r="P860" s="71"/>
      <c r="Q860" s="71"/>
      <c r="R860" s="72"/>
      <c r="S860" s="66" t="s">
        <v>1115</v>
      </c>
    </row>
    <row r="861" spans="1:19" ht="19" customHeight="1" x14ac:dyDescent="0.3">
      <c r="A861" s="120"/>
      <c r="B861" s="110">
        <f>A861*Table3[[#This Row],[PPP]]</f>
        <v>0</v>
      </c>
      <c r="C861" s="47"/>
      <c r="D861" s="44">
        <v>41996</v>
      </c>
      <c r="E861" s="40" t="s">
        <v>117</v>
      </c>
      <c r="F861" s="40" t="s">
        <v>213</v>
      </c>
      <c r="G861" s="40" t="s">
        <v>906</v>
      </c>
      <c r="H861" s="28">
        <v>3</v>
      </c>
      <c r="I861" s="28" t="s">
        <v>24</v>
      </c>
      <c r="J861" s="27" t="s">
        <v>1124</v>
      </c>
      <c r="K861" s="27">
        <v>1</v>
      </c>
      <c r="L861" s="28">
        <v>8</v>
      </c>
      <c r="M861" s="27" t="s">
        <v>1115</v>
      </c>
      <c r="N861" s="62">
        <f t="shared" si="18"/>
        <v>9</v>
      </c>
      <c r="O861" s="63">
        <f>IF($L$16-L861&lt;=0,$L$16-Table3[[#This Row],[Container finish time from URC (6" default)]]+52,$L$16-L861)</f>
        <v>12</v>
      </c>
      <c r="P861" s="71"/>
      <c r="Q861" s="71"/>
      <c r="R861" s="72"/>
      <c r="S861" s="66" t="s">
        <v>1115</v>
      </c>
    </row>
    <row r="862" spans="1:19" ht="19" customHeight="1" x14ac:dyDescent="0.3">
      <c r="A862" s="120"/>
      <c r="B862" s="110">
        <f>A862*Table3[[#This Row],[PPP]]</f>
        <v>0</v>
      </c>
      <c r="C862" s="47"/>
      <c r="D862" s="44">
        <v>41710</v>
      </c>
      <c r="E862" s="40" t="s">
        <v>117</v>
      </c>
      <c r="F862" s="40" t="s">
        <v>214</v>
      </c>
      <c r="G862" s="40" t="s">
        <v>812</v>
      </c>
      <c r="H862" s="28">
        <v>3</v>
      </c>
      <c r="I862" s="28" t="s">
        <v>24</v>
      </c>
      <c r="J862" s="27" t="s">
        <v>1124</v>
      </c>
      <c r="K862" s="27">
        <v>1</v>
      </c>
      <c r="L862" s="28">
        <v>8</v>
      </c>
      <c r="M862" s="27" t="s">
        <v>1115</v>
      </c>
      <c r="N862" s="62">
        <f t="shared" si="18"/>
        <v>9</v>
      </c>
      <c r="O862" s="63">
        <f>IF($L$16-L862&lt;=0,$L$16-Table3[[#This Row],[Container finish time from URC (6" default)]]+52,$L$16-L862)</f>
        <v>12</v>
      </c>
      <c r="P862" s="71"/>
      <c r="Q862" s="71"/>
      <c r="R862" s="72"/>
      <c r="S862" s="66" t="s">
        <v>1115</v>
      </c>
    </row>
    <row r="863" spans="1:19" ht="19" customHeight="1" x14ac:dyDescent="0.3">
      <c r="A863" s="120"/>
      <c r="B863" s="110">
        <f>A863*Table3[[#This Row],[PPP]]</f>
        <v>0</v>
      </c>
      <c r="C863" s="47"/>
      <c r="D863" s="44">
        <v>38416</v>
      </c>
      <c r="E863" s="40" t="s">
        <v>117</v>
      </c>
      <c r="F863" s="40" t="s">
        <v>214</v>
      </c>
      <c r="G863" s="40" t="s">
        <v>813</v>
      </c>
      <c r="H863" s="28">
        <v>3</v>
      </c>
      <c r="I863" s="28" t="s">
        <v>24</v>
      </c>
      <c r="J863" s="27" t="s">
        <v>1124</v>
      </c>
      <c r="K863" s="27">
        <v>1</v>
      </c>
      <c r="L863" s="28">
        <v>8</v>
      </c>
      <c r="M863" s="27" t="s">
        <v>1115</v>
      </c>
      <c r="N863" s="62">
        <f t="shared" si="18"/>
        <v>9</v>
      </c>
      <c r="O863" s="63">
        <f>IF($L$16-L863&lt;=0,$L$16-Table3[[#This Row],[Container finish time from URC (6" default)]]+52,$L$16-L863)</f>
        <v>12</v>
      </c>
      <c r="P863" s="71"/>
      <c r="Q863" s="71"/>
      <c r="R863" s="72"/>
      <c r="S863" s="66" t="s">
        <v>1115</v>
      </c>
    </row>
    <row r="864" spans="1:19" ht="19" customHeight="1" x14ac:dyDescent="0.3">
      <c r="A864" s="120"/>
      <c r="B864" s="110">
        <f>A864*Table3[[#This Row],[PPP]]</f>
        <v>0</v>
      </c>
      <c r="C864" s="47"/>
      <c r="D864" s="44">
        <v>41707</v>
      </c>
      <c r="E864" s="40" t="s">
        <v>117</v>
      </c>
      <c r="F864" s="40" t="s">
        <v>214</v>
      </c>
      <c r="G864" s="40" t="s">
        <v>814</v>
      </c>
      <c r="H864" s="28">
        <v>3</v>
      </c>
      <c r="I864" s="28" t="s">
        <v>24</v>
      </c>
      <c r="J864" s="27" t="s">
        <v>1124</v>
      </c>
      <c r="K864" s="27">
        <v>1</v>
      </c>
      <c r="L864" s="28">
        <v>8</v>
      </c>
      <c r="M864" s="27" t="s">
        <v>1115</v>
      </c>
      <c r="N864" s="62">
        <f t="shared" si="18"/>
        <v>9</v>
      </c>
      <c r="O864" s="63">
        <f>IF($L$16-L864&lt;=0,$L$16-Table3[[#This Row],[Container finish time from URC (6" default)]]+52,$L$16-L864)</f>
        <v>12</v>
      </c>
      <c r="P864" s="71"/>
      <c r="Q864" s="71"/>
      <c r="R864" s="72"/>
      <c r="S864" s="66" t="s">
        <v>1115</v>
      </c>
    </row>
    <row r="865" spans="1:19" ht="19" customHeight="1" x14ac:dyDescent="0.3">
      <c r="A865" s="120"/>
      <c r="B865" s="110">
        <f>A865*Table3[[#This Row],[PPP]]</f>
        <v>0</v>
      </c>
      <c r="C865" s="47"/>
      <c r="D865" s="44">
        <v>42081</v>
      </c>
      <c r="E865" s="40" t="s">
        <v>117</v>
      </c>
      <c r="F865" s="40" t="s">
        <v>214</v>
      </c>
      <c r="G865" s="40" t="s">
        <v>815</v>
      </c>
      <c r="H865" s="28">
        <v>3</v>
      </c>
      <c r="I865" s="28" t="s">
        <v>24</v>
      </c>
      <c r="J865" s="27" t="s">
        <v>1124</v>
      </c>
      <c r="K865" s="27">
        <v>1</v>
      </c>
      <c r="L865" s="28">
        <v>8</v>
      </c>
      <c r="M865" s="27" t="s">
        <v>1115</v>
      </c>
      <c r="N865" s="62">
        <f t="shared" si="18"/>
        <v>9</v>
      </c>
      <c r="O865" s="63">
        <f>IF($L$16-L865&lt;=0,$L$16-Table3[[#This Row],[Container finish time from URC (6" default)]]+52,$L$16-L865)</f>
        <v>12</v>
      </c>
      <c r="P865" s="71"/>
      <c r="Q865" s="71"/>
      <c r="R865" s="72"/>
      <c r="S865" s="66" t="s">
        <v>1115</v>
      </c>
    </row>
    <row r="866" spans="1:19" ht="19" customHeight="1" x14ac:dyDescent="0.3">
      <c r="A866" s="120"/>
      <c r="B866" s="110">
        <f>A866*Table3[[#This Row],[PPP]]</f>
        <v>0</v>
      </c>
      <c r="C866" s="47"/>
      <c r="D866" s="44">
        <v>40166</v>
      </c>
      <c r="E866" s="40" t="s">
        <v>117</v>
      </c>
      <c r="F866" s="40" t="s">
        <v>215</v>
      </c>
      <c r="G866" s="40" t="s">
        <v>816</v>
      </c>
      <c r="H866" s="28">
        <v>3</v>
      </c>
      <c r="I866" s="28" t="s">
        <v>24</v>
      </c>
      <c r="J866" s="27" t="s">
        <v>1124</v>
      </c>
      <c r="K866" s="27">
        <v>1</v>
      </c>
      <c r="L866" s="28">
        <v>8</v>
      </c>
      <c r="M866" s="27" t="s">
        <v>1115</v>
      </c>
      <c r="N866" s="62">
        <f t="shared" si="18"/>
        <v>9</v>
      </c>
      <c r="O866" s="63">
        <f>IF($L$16-L866&lt;=0,$L$16-Table3[[#This Row],[Container finish time from URC (6" default)]]+52,$L$16-L866)</f>
        <v>12</v>
      </c>
      <c r="P866" s="71"/>
      <c r="Q866" s="71"/>
      <c r="R866" s="72"/>
      <c r="S866" s="66" t="s">
        <v>1115</v>
      </c>
    </row>
    <row r="867" spans="1:19" ht="19" customHeight="1" x14ac:dyDescent="0.3">
      <c r="A867" s="120"/>
      <c r="B867" s="110">
        <f>A867*Table3[[#This Row],[PPP]]</f>
        <v>0</v>
      </c>
      <c r="C867" s="47"/>
      <c r="D867" s="44">
        <v>40135</v>
      </c>
      <c r="E867" s="40" t="s">
        <v>117</v>
      </c>
      <c r="F867" s="40" t="s">
        <v>215</v>
      </c>
      <c r="G867" s="40" t="s">
        <v>817</v>
      </c>
      <c r="H867" s="28">
        <v>3</v>
      </c>
      <c r="I867" s="28" t="s">
        <v>24</v>
      </c>
      <c r="J867" s="27" t="s">
        <v>1124</v>
      </c>
      <c r="K867" s="27">
        <v>1</v>
      </c>
      <c r="L867" s="28">
        <v>8</v>
      </c>
      <c r="M867" s="27" t="s">
        <v>1115</v>
      </c>
      <c r="N867" s="62">
        <f t="shared" si="18"/>
        <v>9</v>
      </c>
      <c r="O867" s="63">
        <f>IF($L$16-L867&lt;=0,$L$16-Table3[[#This Row],[Container finish time from URC (6" default)]]+52,$L$16-L867)</f>
        <v>12</v>
      </c>
      <c r="P867" s="71"/>
      <c r="Q867" s="71"/>
      <c r="R867" s="72"/>
      <c r="S867" s="66" t="s">
        <v>1115</v>
      </c>
    </row>
    <row r="868" spans="1:19" ht="19" customHeight="1" x14ac:dyDescent="0.3">
      <c r="A868" s="120"/>
      <c r="B868" s="110">
        <f>A868*Table3[[#This Row],[PPP]]</f>
        <v>0</v>
      </c>
      <c r="C868" s="47"/>
      <c r="D868" s="44">
        <v>41572</v>
      </c>
      <c r="E868" s="40" t="s">
        <v>117</v>
      </c>
      <c r="F868" s="40" t="s">
        <v>215</v>
      </c>
      <c r="G868" s="40" t="s">
        <v>818</v>
      </c>
      <c r="H868" s="28">
        <v>3</v>
      </c>
      <c r="I868" s="28" t="s">
        <v>24</v>
      </c>
      <c r="J868" s="27" t="s">
        <v>1124</v>
      </c>
      <c r="K868" s="27">
        <v>1</v>
      </c>
      <c r="L868" s="28">
        <v>8</v>
      </c>
      <c r="M868" s="27" t="s">
        <v>1115</v>
      </c>
      <c r="N868" s="62">
        <f t="shared" si="18"/>
        <v>9</v>
      </c>
      <c r="O868" s="63">
        <f>IF($L$16-L868&lt;=0,$L$16-Table3[[#This Row],[Container finish time from URC (6" default)]]+52,$L$16-L868)</f>
        <v>12</v>
      </c>
      <c r="P868" s="71"/>
      <c r="Q868" s="71"/>
      <c r="R868" s="72"/>
      <c r="S868" s="66" t="s">
        <v>1115</v>
      </c>
    </row>
    <row r="869" spans="1:19" ht="19" customHeight="1" x14ac:dyDescent="0.3">
      <c r="A869" s="120"/>
      <c r="B869" s="110">
        <f>A869*Table3[[#This Row],[PPP]]</f>
        <v>0</v>
      </c>
      <c r="C869" s="47"/>
      <c r="D869" s="44">
        <v>41522</v>
      </c>
      <c r="E869" s="40" t="s">
        <v>117</v>
      </c>
      <c r="F869" s="40" t="s">
        <v>215</v>
      </c>
      <c r="G869" s="40" t="s">
        <v>819</v>
      </c>
      <c r="H869" s="28">
        <v>3</v>
      </c>
      <c r="I869" s="28" t="s">
        <v>24</v>
      </c>
      <c r="J869" s="27" t="s">
        <v>1124</v>
      </c>
      <c r="K869" s="27">
        <v>1</v>
      </c>
      <c r="L869" s="28">
        <v>8</v>
      </c>
      <c r="M869" s="27" t="s">
        <v>1115</v>
      </c>
      <c r="N869" s="62">
        <f t="shared" si="18"/>
        <v>9</v>
      </c>
      <c r="O869" s="63">
        <f>IF($L$16-L869&lt;=0,$L$16-Table3[[#This Row],[Container finish time from URC (6" default)]]+52,$L$16-L869)</f>
        <v>12</v>
      </c>
      <c r="P869" s="71"/>
      <c r="Q869" s="71"/>
      <c r="R869" s="72"/>
      <c r="S869" s="66" t="s">
        <v>1115</v>
      </c>
    </row>
    <row r="870" spans="1:19" ht="19" customHeight="1" x14ac:dyDescent="0.3">
      <c r="A870" s="120"/>
      <c r="B870" s="110">
        <f>A870*Table3[[#This Row],[PPP]]</f>
        <v>0</v>
      </c>
      <c r="C870" s="47"/>
      <c r="D870" s="44">
        <v>40463</v>
      </c>
      <c r="E870" s="40" t="s">
        <v>117</v>
      </c>
      <c r="F870" s="40" t="s">
        <v>215</v>
      </c>
      <c r="G870" s="40" t="s">
        <v>820</v>
      </c>
      <c r="H870" s="28">
        <v>3</v>
      </c>
      <c r="I870" s="28" t="s">
        <v>24</v>
      </c>
      <c r="J870" s="27" t="s">
        <v>1124</v>
      </c>
      <c r="K870" s="27">
        <v>1</v>
      </c>
      <c r="L870" s="28">
        <v>8</v>
      </c>
      <c r="M870" s="27" t="s">
        <v>1115</v>
      </c>
      <c r="N870" s="62">
        <f t="shared" si="18"/>
        <v>9</v>
      </c>
      <c r="O870" s="63">
        <f>IF($L$16-L870&lt;=0,$L$16-Table3[[#This Row],[Container finish time from URC (6" default)]]+52,$L$16-L870)</f>
        <v>12</v>
      </c>
      <c r="P870" s="71"/>
      <c r="Q870" s="71"/>
      <c r="R870" s="72"/>
      <c r="S870" s="66" t="s">
        <v>1115</v>
      </c>
    </row>
    <row r="871" spans="1:19" ht="19" customHeight="1" x14ac:dyDescent="0.3">
      <c r="A871" s="120"/>
      <c r="B871" s="110">
        <f>A871*Table3[[#This Row],[PPP]]</f>
        <v>0</v>
      </c>
      <c r="C871" s="47"/>
      <c r="D871" s="44">
        <v>40521</v>
      </c>
      <c r="E871" s="40" t="s">
        <v>117</v>
      </c>
      <c r="F871" s="40" t="s">
        <v>215</v>
      </c>
      <c r="G871" s="40" t="s">
        <v>821</v>
      </c>
      <c r="H871" s="28">
        <v>3</v>
      </c>
      <c r="I871" s="28" t="s">
        <v>24</v>
      </c>
      <c r="J871" s="27" t="s">
        <v>1124</v>
      </c>
      <c r="K871" s="27">
        <v>1</v>
      </c>
      <c r="L871" s="28">
        <v>8</v>
      </c>
      <c r="M871" s="27" t="s">
        <v>1115</v>
      </c>
      <c r="N871" s="62">
        <f t="shared" si="18"/>
        <v>9</v>
      </c>
      <c r="O871" s="63">
        <f>IF($L$16-L871&lt;=0,$L$16-Table3[[#This Row],[Container finish time from URC (6" default)]]+52,$L$16-L871)</f>
        <v>12</v>
      </c>
      <c r="P871" s="71"/>
      <c r="Q871" s="71"/>
      <c r="R871" s="72"/>
      <c r="S871" s="66" t="s">
        <v>1115</v>
      </c>
    </row>
    <row r="872" spans="1:19" ht="19" customHeight="1" x14ac:dyDescent="0.3">
      <c r="A872" s="120"/>
      <c r="B872" s="110">
        <f>A872*Table3[[#This Row],[PPP]]</f>
        <v>0</v>
      </c>
      <c r="C872" s="47"/>
      <c r="D872" s="44">
        <v>41441</v>
      </c>
      <c r="E872" s="40" t="s">
        <v>117</v>
      </c>
      <c r="F872" s="40" t="s">
        <v>215</v>
      </c>
      <c r="G872" s="40" t="s">
        <v>822</v>
      </c>
      <c r="H872" s="28">
        <v>3</v>
      </c>
      <c r="I872" s="28" t="s">
        <v>24</v>
      </c>
      <c r="J872" s="27" t="s">
        <v>1124</v>
      </c>
      <c r="K872" s="27">
        <v>1</v>
      </c>
      <c r="L872" s="28">
        <v>8</v>
      </c>
      <c r="M872" s="27" t="s">
        <v>1115</v>
      </c>
      <c r="N872" s="62">
        <f t="shared" si="18"/>
        <v>9</v>
      </c>
      <c r="O872" s="63">
        <f>IF($L$16-L872&lt;=0,$L$16-Table3[[#This Row],[Container finish time from URC (6" default)]]+52,$L$16-L872)</f>
        <v>12</v>
      </c>
      <c r="P872" s="71"/>
      <c r="Q872" s="71"/>
      <c r="R872" s="72"/>
      <c r="S872" s="66" t="s">
        <v>1115</v>
      </c>
    </row>
    <row r="873" spans="1:19" ht="19" customHeight="1" x14ac:dyDescent="0.3">
      <c r="A873" s="120"/>
      <c r="B873" s="110">
        <f>A873*Table3[[#This Row],[PPP]]</f>
        <v>0</v>
      </c>
      <c r="C873" s="47"/>
      <c r="D873" s="44">
        <v>39008</v>
      </c>
      <c r="E873" s="40" t="s">
        <v>117</v>
      </c>
      <c r="F873" s="40" t="s">
        <v>215</v>
      </c>
      <c r="G873" s="40" t="s">
        <v>823</v>
      </c>
      <c r="H873" s="28">
        <v>3</v>
      </c>
      <c r="I873" s="28" t="s">
        <v>24</v>
      </c>
      <c r="J873" s="27" t="s">
        <v>1124</v>
      </c>
      <c r="K873" s="27">
        <v>1</v>
      </c>
      <c r="L873" s="28">
        <v>8</v>
      </c>
      <c r="M873" s="27" t="s">
        <v>1115</v>
      </c>
      <c r="N873" s="62">
        <f t="shared" si="18"/>
        <v>9</v>
      </c>
      <c r="O873" s="63">
        <f>IF($L$16-L873&lt;=0,$L$16-Table3[[#This Row],[Container finish time from URC (6" default)]]+52,$L$16-L873)</f>
        <v>12</v>
      </c>
      <c r="P873" s="71"/>
      <c r="Q873" s="71"/>
      <c r="R873" s="72"/>
      <c r="S873" s="66" t="s">
        <v>1115</v>
      </c>
    </row>
    <row r="874" spans="1:19" ht="19" customHeight="1" x14ac:dyDescent="0.3">
      <c r="A874" s="120"/>
      <c r="B874" s="110">
        <f>A874*Table3[[#This Row],[PPP]]</f>
        <v>0</v>
      </c>
      <c r="C874" s="47"/>
      <c r="D874" s="44">
        <v>40685</v>
      </c>
      <c r="E874" s="40" t="s">
        <v>117</v>
      </c>
      <c r="F874" s="40" t="s">
        <v>215</v>
      </c>
      <c r="G874" s="40" t="s">
        <v>824</v>
      </c>
      <c r="H874" s="28">
        <v>3</v>
      </c>
      <c r="I874" s="28" t="s">
        <v>24</v>
      </c>
      <c r="J874" s="27" t="s">
        <v>1124</v>
      </c>
      <c r="K874" s="27">
        <v>1</v>
      </c>
      <c r="L874" s="28">
        <v>8</v>
      </c>
      <c r="M874" s="27" t="s">
        <v>1115</v>
      </c>
      <c r="N874" s="62">
        <f t="shared" si="18"/>
        <v>9</v>
      </c>
      <c r="O874" s="63">
        <f>IF($L$16-L874&lt;=0,$L$16-Table3[[#This Row],[Container finish time from URC (6" default)]]+52,$L$16-L874)</f>
        <v>12</v>
      </c>
      <c r="P874" s="71"/>
      <c r="Q874" s="71"/>
      <c r="R874" s="72"/>
      <c r="S874" s="66" t="s">
        <v>1115</v>
      </c>
    </row>
    <row r="875" spans="1:19" ht="19" customHeight="1" x14ac:dyDescent="0.3">
      <c r="A875" s="120"/>
      <c r="B875" s="110">
        <f>A875*Table3[[#This Row],[PPP]]</f>
        <v>0</v>
      </c>
      <c r="C875" s="47"/>
      <c r="D875" s="44">
        <v>40594</v>
      </c>
      <c r="E875" s="40" t="s">
        <v>117</v>
      </c>
      <c r="F875" s="40" t="s">
        <v>215</v>
      </c>
      <c r="G875" s="40" t="s">
        <v>6</v>
      </c>
      <c r="H875" s="28">
        <v>3</v>
      </c>
      <c r="I875" s="28" t="s">
        <v>24</v>
      </c>
      <c r="J875" s="27" t="s">
        <v>1124</v>
      </c>
      <c r="K875" s="27">
        <v>1</v>
      </c>
      <c r="L875" s="28">
        <v>8</v>
      </c>
      <c r="M875" s="27" t="s">
        <v>1115</v>
      </c>
      <c r="N875" s="62">
        <f t="shared" si="18"/>
        <v>9</v>
      </c>
      <c r="O875" s="63">
        <f>IF($L$16-L875&lt;=0,$L$16-Table3[[#This Row],[Container finish time from URC (6" default)]]+52,$L$16-L875)</f>
        <v>12</v>
      </c>
      <c r="P875" s="71"/>
      <c r="Q875" s="71"/>
      <c r="R875" s="72"/>
      <c r="S875" s="66" t="s">
        <v>1115</v>
      </c>
    </row>
    <row r="876" spans="1:19" ht="19" customHeight="1" x14ac:dyDescent="0.3">
      <c r="A876" s="120"/>
      <c r="B876" s="110">
        <f>A876*Table3[[#This Row],[PPP]]</f>
        <v>0</v>
      </c>
      <c r="C876" s="47"/>
      <c r="D876" s="44">
        <v>40002</v>
      </c>
      <c r="E876" s="40" t="s">
        <v>117</v>
      </c>
      <c r="F876" s="40" t="s">
        <v>215</v>
      </c>
      <c r="G876" s="40" t="s">
        <v>825</v>
      </c>
      <c r="H876" s="28">
        <v>3</v>
      </c>
      <c r="I876" s="28" t="s">
        <v>24</v>
      </c>
      <c r="J876" s="27" t="s">
        <v>1124</v>
      </c>
      <c r="K876" s="27">
        <v>1</v>
      </c>
      <c r="L876" s="28">
        <v>8</v>
      </c>
      <c r="M876" s="27" t="s">
        <v>1115</v>
      </c>
      <c r="N876" s="62">
        <f t="shared" si="18"/>
        <v>9</v>
      </c>
      <c r="O876" s="63">
        <f>IF($L$16-L876&lt;=0,$L$16-Table3[[#This Row],[Container finish time from URC (6" default)]]+52,$L$16-L876)</f>
        <v>12</v>
      </c>
      <c r="P876" s="71"/>
      <c r="Q876" s="71"/>
      <c r="R876" s="72"/>
      <c r="S876" s="66" t="s">
        <v>1115</v>
      </c>
    </row>
    <row r="877" spans="1:19" ht="19" customHeight="1" x14ac:dyDescent="0.3">
      <c r="A877" s="120"/>
      <c r="B877" s="110">
        <f>A877*Table3[[#This Row],[PPP]]</f>
        <v>0</v>
      </c>
      <c r="C877" s="47"/>
      <c r="D877" s="44">
        <v>42091</v>
      </c>
      <c r="E877" s="40" t="s">
        <v>117</v>
      </c>
      <c r="F877" s="40" t="s">
        <v>215</v>
      </c>
      <c r="G877" s="40" t="s">
        <v>826</v>
      </c>
      <c r="H877" s="28">
        <v>3</v>
      </c>
      <c r="I877" s="28" t="s">
        <v>24</v>
      </c>
      <c r="J877" s="27" t="s">
        <v>1124</v>
      </c>
      <c r="K877" s="27">
        <v>1</v>
      </c>
      <c r="L877" s="28">
        <v>8</v>
      </c>
      <c r="M877" s="27" t="s">
        <v>1115</v>
      </c>
      <c r="N877" s="62">
        <f t="shared" si="18"/>
        <v>9</v>
      </c>
      <c r="O877" s="63">
        <f>IF($L$16-L877&lt;=0,$L$16-Table3[[#This Row],[Container finish time from URC (6" default)]]+52,$L$16-L877)</f>
        <v>12</v>
      </c>
      <c r="P877" s="71"/>
      <c r="Q877" s="71"/>
      <c r="R877" s="72"/>
      <c r="S877" s="66" t="s">
        <v>1115</v>
      </c>
    </row>
    <row r="878" spans="1:19" ht="19" customHeight="1" x14ac:dyDescent="0.3">
      <c r="A878" s="120"/>
      <c r="B878" s="110">
        <f>A878*Table3[[#This Row],[PPP]]</f>
        <v>0</v>
      </c>
      <c r="C878" s="47"/>
      <c r="D878" s="44">
        <v>39010</v>
      </c>
      <c r="E878" s="40" t="s">
        <v>117</v>
      </c>
      <c r="F878" s="40" t="s">
        <v>215</v>
      </c>
      <c r="G878" s="40" t="s">
        <v>827</v>
      </c>
      <c r="H878" s="28">
        <v>3</v>
      </c>
      <c r="I878" s="28" t="s">
        <v>24</v>
      </c>
      <c r="J878" s="27" t="s">
        <v>1124</v>
      </c>
      <c r="K878" s="27">
        <v>1</v>
      </c>
      <c r="L878" s="28">
        <v>8</v>
      </c>
      <c r="M878" s="27" t="s">
        <v>1115</v>
      </c>
      <c r="N878" s="62">
        <f t="shared" si="18"/>
        <v>9</v>
      </c>
      <c r="O878" s="63">
        <f>IF($L$16-L878&lt;=0,$L$16-Table3[[#This Row],[Container finish time from URC (6" default)]]+52,$L$16-L878)</f>
        <v>12</v>
      </c>
      <c r="P878" s="71"/>
      <c r="Q878" s="71"/>
      <c r="R878" s="72"/>
      <c r="S878" s="66" t="s">
        <v>1115</v>
      </c>
    </row>
    <row r="879" spans="1:19" ht="19" customHeight="1" x14ac:dyDescent="0.3">
      <c r="A879" s="120"/>
      <c r="B879" s="110">
        <f>A879*Table3[[#This Row],[PPP]]</f>
        <v>0</v>
      </c>
      <c r="C879" s="47"/>
      <c r="D879" s="44">
        <v>42076</v>
      </c>
      <c r="E879" s="40" t="s">
        <v>117</v>
      </c>
      <c r="F879" s="40" t="s">
        <v>215</v>
      </c>
      <c r="G879" s="40" t="s">
        <v>828</v>
      </c>
      <c r="H879" s="28">
        <v>3</v>
      </c>
      <c r="I879" s="28" t="s">
        <v>24</v>
      </c>
      <c r="J879" s="27" t="s">
        <v>1124</v>
      </c>
      <c r="K879" s="27">
        <v>1</v>
      </c>
      <c r="L879" s="28">
        <v>8</v>
      </c>
      <c r="M879" s="27" t="s">
        <v>1115</v>
      </c>
      <c r="N879" s="62">
        <f t="shared" si="18"/>
        <v>9</v>
      </c>
      <c r="O879" s="63">
        <f>IF($L$16-L879&lt;=0,$L$16-Table3[[#This Row],[Container finish time from URC (6" default)]]+52,$L$16-L879)</f>
        <v>12</v>
      </c>
      <c r="P879" s="71"/>
      <c r="Q879" s="71"/>
      <c r="R879" s="72"/>
      <c r="S879" s="66" t="s">
        <v>1115</v>
      </c>
    </row>
    <row r="880" spans="1:19" ht="19" customHeight="1" x14ac:dyDescent="0.3">
      <c r="A880" s="120"/>
      <c r="B880" s="110">
        <f>A880*Table3[[#This Row],[PPP]]</f>
        <v>0</v>
      </c>
      <c r="C880" s="47"/>
      <c r="D880" s="44">
        <v>39499</v>
      </c>
      <c r="E880" s="40" t="s">
        <v>117</v>
      </c>
      <c r="F880" s="40" t="s">
        <v>215</v>
      </c>
      <c r="G880" s="40" t="s">
        <v>829</v>
      </c>
      <c r="H880" s="28">
        <v>3</v>
      </c>
      <c r="I880" s="28" t="s">
        <v>24</v>
      </c>
      <c r="J880" s="27" t="s">
        <v>1124</v>
      </c>
      <c r="K880" s="27">
        <v>1</v>
      </c>
      <c r="L880" s="28">
        <v>8</v>
      </c>
      <c r="M880" s="27" t="s">
        <v>1115</v>
      </c>
      <c r="N880" s="62">
        <f t="shared" si="18"/>
        <v>9</v>
      </c>
      <c r="O880" s="63">
        <f>IF($L$16-L880&lt;=0,$L$16-Table3[[#This Row],[Container finish time from URC (6" default)]]+52,$L$16-L880)</f>
        <v>12</v>
      </c>
      <c r="P880" s="71"/>
      <c r="Q880" s="71"/>
      <c r="R880" s="72"/>
      <c r="S880" s="66" t="s">
        <v>1115</v>
      </c>
    </row>
    <row r="881" spans="1:19" ht="19" customHeight="1" x14ac:dyDescent="0.3">
      <c r="A881" s="120"/>
      <c r="B881" s="110">
        <f>A881*Table3[[#This Row],[PPP]]</f>
        <v>0</v>
      </c>
      <c r="C881" s="47"/>
      <c r="D881" s="44">
        <v>72590</v>
      </c>
      <c r="E881" s="40" t="s">
        <v>118</v>
      </c>
      <c r="F881" s="40" t="s">
        <v>132</v>
      </c>
      <c r="G881" s="40" t="s">
        <v>830</v>
      </c>
      <c r="H881" s="28">
        <v>4</v>
      </c>
      <c r="I881" s="27" t="s">
        <v>25</v>
      </c>
      <c r="J881" s="27" t="s">
        <v>1124</v>
      </c>
      <c r="K881" s="27">
        <v>1</v>
      </c>
      <c r="L881" s="28">
        <v>8</v>
      </c>
      <c r="M881" s="27" t="s">
        <v>1115</v>
      </c>
      <c r="N881" s="62">
        <f t="shared" si="18"/>
        <v>8</v>
      </c>
      <c r="O881" s="63">
        <f>IF($L$16-L881&lt;=0,$L$16-Table3[[#This Row],[Container finish time from URC (6" default)]]+52,$L$16-L881)</f>
        <v>12</v>
      </c>
      <c r="P881" s="71"/>
      <c r="Q881" s="71"/>
      <c r="R881" s="72"/>
      <c r="S881" s="66" t="s">
        <v>1115</v>
      </c>
    </row>
    <row r="882" spans="1:19" ht="19" customHeight="1" x14ac:dyDescent="0.3">
      <c r="A882" s="120"/>
      <c r="B882" s="110">
        <f>A882*Table3[[#This Row],[PPP]]</f>
        <v>0</v>
      </c>
      <c r="C882" s="47"/>
      <c r="D882" s="44">
        <v>69195</v>
      </c>
      <c r="E882" s="40" t="s">
        <v>119</v>
      </c>
      <c r="F882" s="40" t="s">
        <v>132</v>
      </c>
      <c r="G882" s="40" t="s">
        <v>831</v>
      </c>
      <c r="H882" s="27">
        <v>4</v>
      </c>
      <c r="I882" s="27" t="s">
        <v>24</v>
      </c>
      <c r="J882" s="27" t="s">
        <v>1124</v>
      </c>
      <c r="K882" s="27">
        <v>2</v>
      </c>
      <c r="L882" s="28">
        <v>8</v>
      </c>
      <c r="M882" s="27" t="s">
        <v>1115</v>
      </c>
      <c r="N882" s="62">
        <f t="shared" si="18"/>
        <v>8</v>
      </c>
      <c r="O882" s="63">
        <f>IF($L$16-L882&lt;=0,$L$16-Table3[[#This Row],[Container finish time from URC (6" default)]]+52,$L$16-L882)</f>
        <v>12</v>
      </c>
      <c r="P882" s="71"/>
      <c r="Q882" s="71"/>
      <c r="R882" s="72"/>
      <c r="S882" s="66" t="s">
        <v>1115</v>
      </c>
    </row>
    <row r="883" spans="1:19" ht="19" customHeight="1" x14ac:dyDescent="0.3">
      <c r="A883" s="120"/>
      <c r="B883" s="110">
        <f>A883*Table3[[#This Row],[PPP]]</f>
        <v>0</v>
      </c>
      <c r="C883" s="47"/>
      <c r="D883" s="44">
        <v>72754</v>
      </c>
      <c r="E883" s="40" t="s">
        <v>120</v>
      </c>
      <c r="F883" s="40" t="s">
        <v>216</v>
      </c>
      <c r="G883" s="40" t="s">
        <v>41</v>
      </c>
      <c r="H883" s="28">
        <v>3</v>
      </c>
      <c r="I883" s="28">
        <v>2</v>
      </c>
      <c r="J883" s="27" t="s">
        <v>1124</v>
      </c>
      <c r="K883" s="28">
        <v>2</v>
      </c>
      <c r="L883" s="28">
        <v>8</v>
      </c>
      <c r="M883" s="27" t="s">
        <v>1115</v>
      </c>
      <c r="N883" s="62">
        <f t="shared" ref="N883:N950" si="19">IF($L$16-L883-H883&lt;=0,$L$16-L883-H883+52,$L$16-L883-H883)</f>
        <v>9</v>
      </c>
      <c r="O883" s="63">
        <f>IF($L$16-L883&lt;=0,$L$16-Table3[[#This Row],[Container finish time from URC (6" default)]]+52,$L$16-L883)</f>
        <v>12</v>
      </c>
      <c r="P883" s="71"/>
      <c r="Q883" s="71"/>
      <c r="R883" s="72"/>
      <c r="S883" s="66" t="s">
        <v>1115</v>
      </c>
    </row>
    <row r="884" spans="1:19" ht="19" customHeight="1" x14ac:dyDescent="0.3">
      <c r="A884" s="120"/>
      <c r="B884" s="110">
        <f>A884*Table3[[#This Row],[PPP]]</f>
        <v>0</v>
      </c>
      <c r="C884" s="47"/>
      <c r="D884" s="44">
        <v>72710</v>
      </c>
      <c r="E884" s="40" t="s">
        <v>120</v>
      </c>
      <c r="F884" s="40" t="s">
        <v>216</v>
      </c>
      <c r="G884" s="40" t="s">
        <v>832</v>
      </c>
      <c r="H884" s="28">
        <v>3</v>
      </c>
      <c r="I884" s="28">
        <v>2</v>
      </c>
      <c r="J884" s="27" t="s">
        <v>1124</v>
      </c>
      <c r="K884" s="27">
        <v>2</v>
      </c>
      <c r="L884" s="28">
        <v>8</v>
      </c>
      <c r="M884" s="27" t="s">
        <v>1115</v>
      </c>
      <c r="N884" s="62">
        <f t="shared" si="19"/>
        <v>9</v>
      </c>
      <c r="O884" s="63">
        <f>IF($L$16-L884&lt;=0,$L$16-Table3[[#This Row],[Container finish time from URC (6" default)]]+52,$L$16-L884)</f>
        <v>12</v>
      </c>
      <c r="P884" s="71"/>
      <c r="Q884" s="71"/>
      <c r="R884" s="72"/>
      <c r="S884" s="66" t="s">
        <v>1115</v>
      </c>
    </row>
    <row r="885" spans="1:19" ht="19" customHeight="1" x14ac:dyDescent="0.3">
      <c r="A885" s="120"/>
      <c r="B885" s="110">
        <f>A885*Table3[[#This Row],[PPP]]</f>
        <v>0</v>
      </c>
      <c r="C885" s="47"/>
      <c r="D885" s="44">
        <v>72737</v>
      </c>
      <c r="E885" s="40" t="s">
        <v>120</v>
      </c>
      <c r="F885" s="40" t="s">
        <v>216</v>
      </c>
      <c r="G885" s="40" t="s">
        <v>833</v>
      </c>
      <c r="H885" s="28">
        <v>3</v>
      </c>
      <c r="I885" s="28">
        <v>2</v>
      </c>
      <c r="J885" s="27" t="s">
        <v>1124</v>
      </c>
      <c r="K885" s="28">
        <v>2</v>
      </c>
      <c r="L885" s="28">
        <v>8</v>
      </c>
      <c r="M885" s="27" t="s">
        <v>1115</v>
      </c>
      <c r="N885" s="62">
        <f t="shared" si="19"/>
        <v>9</v>
      </c>
      <c r="O885" s="63">
        <f>IF($L$16-L885&lt;=0,$L$16-Table3[[#This Row],[Container finish time from URC (6" default)]]+52,$L$16-L885)</f>
        <v>12</v>
      </c>
      <c r="P885" s="71"/>
      <c r="Q885" s="71"/>
      <c r="R885" s="72"/>
      <c r="S885" s="66" t="s">
        <v>1115</v>
      </c>
    </row>
    <row r="886" spans="1:19" ht="19" customHeight="1" x14ac:dyDescent="0.3">
      <c r="A886" s="120"/>
      <c r="B886" s="110">
        <f>A886*Table3[[#This Row],[PPP]]</f>
        <v>0</v>
      </c>
      <c r="C886" s="47"/>
      <c r="D886" s="44">
        <v>72739</v>
      </c>
      <c r="E886" s="40" t="s">
        <v>120</v>
      </c>
      <c r="F886" s="40" t="s">
        <v>216</v>
      </c>
      <c r="G886" s="40" t="s">
        <v>834</v>
      </c>
      <c r="H886" s="28">
        <v>3</v>
      </c>
      <c r="I886" s="28">
        <v>2</v>
      </c>
      <c r="J886" s="27" t="s">
        <v>1124</v>
      </c>
      <c r="K886" s="27">
        <v>2</v>
      </c>
      <c r="L886" s="28">
        <v>8</v>
      </c>
      <c r="M886" s="27" t="s">
        <v>1115</v>
      </c>
      <c r="N886" s="62">
        <f t="shared" si="19"/>
        <v>9</v>
      </c>
      <c r="O886" s="63">
        <f>IF($L$16-L886&lt;=0,$L$16-Table3[[#This Row],[Container finish time from URC (6" default)]]+52,$L$16-L886)</f>
        <v>12</v>
      </c>
      <c r="P886" s="71"/>
      <c r="Q886" s="71"/>
      <c r="R886" s="72"/>
      <c r="S886" s="66" t="s">
        <v>1115</v>
      </c>
    </row>
    <row r="887" spans="1:19" ht="19" customHeight="1" x14ac:dyDescent="0.3">
      <c r="A887" s="120"/>
      <c r="B887" s="110">
        <f>A887*Table3[[#This Row],[PPP]]</f>
        <v>0</v>
      </c>
      <c r="C887" s="47"/>
      <c r="D887" s="44">
        <v>72752</v>
      </c>
      <c r="E887" s="40" t="s">
        <v>120</v>
      </c>
      <c r="F887" s="40" t="s">
        <v>216</v>
      </c>
      <c r="G887" s="40" t="s">
        <v>46</v>
      </c>
      <c r="H887" s="28">
        <v>3</v>
      </c>
      <c r="I887" s="28">
        <v>2</v>
      </c>
      <c r="J887" s="27" t="s">
        <v>1124</v>
      </c>
      <c r="K887" s="28">
        <v>2</v>
      </c>
      <c r="L887" s="28">
        <v>8</v>
      </c>
      <c r="M887" s="27" t="s">
        <v>1115</v>
      </c>
      <c r="N887" s="62">
        <f t="shared" si="19"/>
        <v>9</v>
      </c>
      <c r="O887" s="63">
        <f>IF($L$16-L887&lt;=0,$L$16-Table3[[#This Row],[Container finish time from URC (6" default)]]+52,$L$16-L887)</f>
        <v>12</v>
      </c>
      <c r="P887" s="71"/>
      <c r="Q887" s="71"/>
      <c r="R887" s="72"/>
      <c r="S887" s="66" t="s">
        <v>1115</v>
      </c>
    </row>
    <row r="888" spans="1:19" ht="19" customHeight="1" x14ac:dyDescent="0.3">
      <c r="A888" s="120"/>
      <c r="B888" s="110">
        <f>A888*Table3[[#This Row],[PPP]]</f>
        <v>0</v>
      </c>
      <c r="C888" s="47"/>
      <c r="D888" s="44">
        <v>63170</v>
      </c>
      <c r="E888" s="40" t="s">
        <v>120</v>
      </c>
      <c r="F888" s="40" t="s">
        <v>216</v>
      </c>
      <c r="G888" s="40" t="s">
        <v>835</v>
      </c>
      <c r="H888" s="28">
        <v>3</v>
      </c>
      <c r="I888" s="28">
        <v>2</v>
      </c>
      <c r="J888" s="27" t="s">
        <v>1124</v>
      </c>
      <c r="K888" s="27">
        <v>2</v>
      </c>
      <c r="L888" s="28">
        <v>8</v>
      </c>
      <c r="M888" s="27" t="s">
        <v>1115</v>
      </c>
      <c r="N888" s="62">
        <f t="shared" si="19"/>
        <v>9</v>
      </c>
      <c r="O888" s="63">
        <f>IF($L$16-L888&lt;=0,$L$16-Table3[[#This Row],[Container finish time from URC (6" default)]]+52,$L$16-L888)</f>
        <v>12</v>
      </c>
      <c r="P888" s="71"/>
      <c r="Q888" s="71"/>
      <c r="R888" s="72"/>
      <c r="S888" s="66" t="s">
        <v>1115</v>
      </c>
    </row>
    <row r="889" spans="1:19" ht="19" customHeight="1" x14ac:dyDescent="0.3">
      <c r="A889" s="120"/>
      <c r="B889" s="110">
        <f>A889*Table3[[#This Row],[PPP]]</f>
        <v>0</v>
      </c>
      <c r="C889" s="47"/>
      <c r="D889" s="44">
        <v>72732</v>
      </c>
      <c r="E889" s="40" t="s">
        <v>120</v>
      </c>
      <c r="F889" s="40" t="s">
        <v>216</v>
      </c>
      <c r="G889" s="40" t="s">
        <v>836</v>
      </c>
      <c r="H889" s="28">
        <v>3</v>
      </c>
      <c r="I889" s="28">
        <v>2</v>
      </c>
      <c r="J889" s="27" t="s">
        <v>1124</v>
      </c>
      <c r="K889" s="28">
        <v>2</v>
      </c>
      <c r="L889" s="28">
        <v>8</v>
      </c>
      <c r="M889" s="27" t="s">
        <v>1115</v>
      </c>
      <c r="N889" s="62">
        <f t="shared" si="19"/>
        <v>9</v>
      </c>
      <c r="O889" s="63">
        <f>IF($L$16-L889&lt;=0,$L$16-Table3[[#This Row],[Container finish time from URC (6" default)]]+52,$L$16-L889)</f>
        <v>12</v>
      </c>
      <c r="P889" s="71"/>
      <c r="Q889" s="71"/>
      <c r="R889" s="72"/>
      <c r="S889" s="66" t="s">
        <v>1115</v>
      </c>
    </row>
    <row r="890" spans="1:19" ht="19" customHeight="1" x14ac:dyDescent="0.3">
      <c r="A890" s="120"/>
      <c r="B890" s="110">
        <f>A890*Table3[[#This Row],[PPP]]</f>
        <v>0</v>
      </c>
      <c r="C890" s="47"/>
      <c r="D890" s="44">
        <v>72740</v>
      </c>
      <c r="E890" s="40" t="s">
        <v>120</v>
      </c>
      <c r="F890" s="40" t="s">
        <v>216</v>
      </c>
      <c r="G890" s="40" t="s">
        <v>837</v>
      </c>
      <c r="H890" s="28">
        <v>3</v>
      </c>
      <c r="I890" s="28">
        <v>2</v>
      </c>
      <c r="J890" s="27" t="s">
        <v>1124</v>
      </c>
      <c r="K890" s="27">
        <v>2</v>
      </c>
      <c r="L890" s="28">
        <v>8</v>
      </c>
      <c r="M890" s="27" t="s">
        <v>1115</v>
      </c>
      <c r="N890" s="62">
        <f t="shared" si="19"/>
        <v>9</v>
      </c>
      <c r="O890" s="63">
        <f>IF($L$16-L890&lt;=0,$L$16-Table3[[#This Row],[Container finish time from URC (6" default)]]+52,$L$16-L890)</f>
        <v>12</v>
      </c>
      <c r="P890" s="71"/>
      <c r="Q890" s="71"/>
      <c r="R890" s="72"/>
      <c r="S890" s="66" t="s">
        <v>1115</v>
      </c>
    </row>
    <row r="891" spans="1:19" ht="19" customHeight="1" x14ac:dyDescent="0.3">
      <c r="A891" s="120"/>
      <c r="B891" s="110">
        <f>A891*Table3[[#This Row],[PPP]]</f>
        <v>0</v>
      </c>
      <c r="C891" s="47"/>
      <c r="D891" s="44">
        <v>63173</v>
      </c>
      <c r="E891" s="40" t="s">
        <v>120</v>
      </c>
      <c r="F891" s="40" t="s">
        <v>217</v>
      </c>
      <c r="G891" s="40" t="s">
        <v>838</v>
      </c>
      <c r="H891" s="28">
        <v>3</v>
      </c>
      <c r="I891" s="28">
        <v>2</v>
      </c>
      <c r="J891" s="27" t="s">
        <v>1124</v>
      </c>
      <c r="K891" s="28">
        <v>2</v>
      </c>
      <c r="L891" s="28">
        <v>8</v>
      </c>
      <c r="M891" s="27" t="s">
        <v>1115</v>
      </c>
      <c r="N891" s="62">
        <f t="shared" si="19"/>
        <v>9</v>
      </c>
      <c r="O891" s="63">
        <f>IF($L$16-L891&lt;=0,$L$16-Table3[[#This Row],[Container finish time from URC (6" default)]]+52,$L$16-L891)</f>
        <v>12</v>
      </c>
      <c r="P891" s="71"/>
      <c r="Q891" s="71"/>
      <c r="R891" s="72"/>
      <c r="S891" s="66" t="s">
        <v>1115</v>
      </c>
    </row>
    <row r="892" spans="1:19" ht="19" customHeight="1" x14ac:dyDescent="0.3">
      <c r="A892" s="120"/>
      <c r="B892" s="110">
        <f>A892*Table3[[#This Row],[PPP]]</f>
        <v>0</v>
      </c>
      <c r="C892" s="47"/>
      <c r="D892" s="44">
        <v>72214</v>
      </c>
      <c r="E892" s="40" t="s">
        <v>120</v>
      </c>
      <c r="F892" s="40" t="s">
        <v>217</v>
      </c>
      <c r="G892" s="40" t="s">
        <v>839</v>
      </c>
      <c r="H892" s="28">
        <v>3</v>
      </c>
      <c r="I892" s="28">
        <v>2</v>
      </c>
      <c r="J892" s="27" t="s">
        <v>1124</v>
      </c>
      <c r="K892" s="27">
        <v>2</v>
      </c>
      <c r="L892" s="28">
        <v>8</v>
      </c>
      <c r="M892" s="27" t="s">
        <v>1115</v>
      </c>
      <c r="N892" s="62">
        <f t="shared" si="19"/>
        <v>9</v>
      </c>
      <c r="O892" s="63">
        <f>IF($L$16-L892&lt;=0,$L$16-Table3[[#This Row],[Container finish time from URC (6" default)]]+52,$L$16-L892)</f>
        <v>12</v>
      </c>
      <c r="P892" s="71"/>
      <c r="Q892" s="71"/>
      <c r="R892" s="72"/>
      <c r="S892" s="66" t="s">
        <v>1115</v>
      </c>
    </row>
    <row r="893" spans="1:19" ht="19" customHeight="1" x14ac:dyDescent="0.3">
      <c r="A893" s="120"/>
      <c r="B893" s="110">
        <f>A893*Table3[[#This Row],[PPP]]</f>
        <v>0</v>
      </c>
      <c r="C893" s="47"/>
      <c r="D893" s="44">
        <v>63156</v>
      </c>
      <c r="E893" s="40" t="s">
        <v>120</v>
      </c>
      <c r="F893" s="40" t="s">
        <v>217</v>
      </c>
      <c r="G893" s="40" t="s">
        <v>840</v>
      </c>
      <c r="H893" s="28">
        <v>3</v>
      </c>
      <c r="I893" s="28">
        <v>2</v>
      </c>
      <c r="J893" s="27" t="s">
        <v>1124</v>
      </c>
      <c r="K893" s="28">
        <v>2</v>
      </c>
      <c r="L893" s="28">
        <v>8</v>
      </c>
      <c r="M893" s="27" t="s">
        <v>1115</v>
      </c>
      <c r="N893" s="62">
        <f t="shared" si="19"/>
        <v>9</v>
      </c>
      <c r="O893" s="63">
        <f>IF($L$16-L893&lt;=0,$L$16-Table3[[#This Row],[Container finish time from URC (6" default)]]+52,$L$16-L893)</f>
        <v>12</v>
      </c>
      <c r="P893" s="71"/>
      <c r="Q893" s="71"/>
      <c r="R893" s="72"/>
      <c r="S893" s="66" t="s">
        <v>1115</v>
      </c>
    </row>
    <row r="894" spans="1:19" ht="19" customHeight="1" x14ac:dyDescent="0.3">
      <c r="A894" s="120"/>
      <c r="B894" s="110">
        <f>A894*Table3[[#This Row],[PPP]]</f>
        <v>0</v>
      </c>
      <c r="C894" s="47"/>
      <c r="D894" s="44">
        <v>72217</v>
      </c>
      <c r="E894" s="40" t="s">
        <v>120</v>
      </c>
      <c r="F894" s="40" t="s">
        <v>217</v>
      </c>
      <c r="G894" s="40" t="s">
        <v>841</v>
      </c>
      <c r="H894" s="28">
        <v>3</v>
      </c>
      <c r="I894" s="28">
        <v>2</v>
      </c>
      <c r="J894" s="27" t="s">
        <v>1124</v>
      </c>
      <c r="K894" s="27">
        <v>2</v>
      </c>
      <c r="L894" s="28">
        <v>8</v>
      </c>
      <c r="M894" s="27" t="s">
        <v>1115</v>
      </c>
      <c r="N894" s="62">
        <f t="shared" si="19"/>
        <v>9</v>
      </c>
      <c r="O894" s="63">
        <f>IF($L$16-L894&lt;=0,$L$16-Table3[[#This Row],[Container finish time from URC (6" default)]]+52,$L$16-L894)</f>
        <v>12</v>
      </c>
      <c r="P894" s="71"/>
      <c r="Q894" s="71"/>
      <c r="R894" s="72"/>
      <c r="S894" s="66" t="s">
        <v>1115</v>
      </c>
    </row>
    <row r="895" spans="1:19" ht="19" customHeight="1" x14ac:dyDescent="0.3">
      <c r="A895" s="120"/>
      <c r="B895" s="110">
        <f>A895*Table3[[#This Row],[PPP]]</f>
        <v>0</v>
      </c>
      <c r="C895" s="47"/>
      <c r="D895" s="44">
        <v>87124</v>
      </c>
      <c r="E895" s="40" t="s">
        <v>121</v>
      </c>
      <c r="F895" s="40" t="s">
        <v>218</v>
      </c>
      <c r="G895" s="40" t="s">
        <v>842</v>
      </c>
      <c r="H895" s="28">
        <v>6</v>
      </c>
      <c r="I895" s="28">
        <v>4</v>
      </c>
      <c r="J895" s="27" t="s">
        <v>1124</v>
      </c>
      <c r="K895" s="28">
        <v>2</v>
      </c>
      <c r="L895" s="28">
        <v>8</v>
      </c>
      <c r="M895" s="27" t="s">
        <v>1115</v>
      </c>
      <c r="N895" s="62">
        <f t="shared" si="19"/>
        <v>6</v>
      </c>
      <c r="O895" s="63">
        <f>IF($L$16-L895&lt;=0,$L$16-Table3[[#This Row],[Container finish time from URC (6" default)]]+52,$L$16-L895)</f>
        <v>12</v>
      </c>
      <c r="P895" s="71"/>
      <c r="Q895" s="71"/>
      <c r="R895" s="72"/>
      <c r="S895" s="66" t="s">
        <v>1115</v>
      </c>
    </row>
    <row r="896" spans="1:19" ht="19" customHeight="1" x14ac:dyDescent="0.3">
      <c r="A896" s="120"/>
      <c r="B896" s="110">
        <f>A896*Table3[[#This Row],[PPP]]</f>
        <v>0</v>
      </c>
      <c r="C896" s="47"/>
      <c r="D896" s="44">
        <v>80505</v>
      </c>
      <c r="E896" s="40" t="s">
        <v>123</v>
      </c>
      <c r="F896" s="40" t="s">
        <v>218</v>
      </c>
      <c r="G896" s="40" t="s">
        <v>846</v>
      </c>
      <c r="H896" s="28">
        <v>6</v>
      </c>
      <c r="I896" s="28">
        <v>4</v>
      </c>
      <c r="J896" s="27" t="s">
        <v>1124</v>
      </c>
      <c r="K896" s="27">
        <v>2</v>
      </c>
      <c r="L896" s="28">
        <v>8</v>
      </c>
      <c r="M896" s="27" t="s">
        <v>1115</v>
      </c>
      <c r="N896" s="62">
        <f t="shared" si="19"/>
        <v>6</v>
      </c>
      <c r="O896" s="63">
        <f>IF($L$16-L896&lt;=0,$L$16-Table3[[#This Row],[Container finish time from URC (6" default)]]+52,$L$16-L896)</f>
        <v>12</v>
      </c>
      <c r="P896" s="71"/>
      <c r="Q896" s="71"/>
      <c r="R896" s="72"/>
      <c r="S896" s="66" t="s">
        <v>1115</v>
      </c>
    </row>
    <row r="897" spans="1:19" ht="19" customHeight="1" x14ac:dyDescent="0.3">
      <c r="A897" s="120"/>
      <c r="B897" s="110">
        <f>A897*Table3[[#This Row],[PPP]]</f>
        <v>0</v>
      </c>
      <c r="C897" s="47"/>
      <c r="D897" s="44">
        <v>87118</v>
      </c>
      <c r="E897" s="40" t="s">
        <v>121</v>
      </c>
      <c r="F897" s="40" t="s">
        <v>218</v>
      </c>
      <c r="G897" s="40" t="s">
        <v>843</v>
      </c>
      <c r="H897" s="28">
        <v>6</v>
      </c>
      <c r="I897" s="28">
        <v>4</v>
      </c>
      <c r="J897" s="27" t="s">
        <v>1124</v>
      </c>
      <c r="K897" s="28">
        <v>2</v>
      </c>
      <c r="L897" s="28">
        <v>8</v>
      </c>
      <c r="M897" s="27" t="s">
        <v>1115</v>
      </c>
      <c r="N897" s="62">
        <f t="shared" si="19"/>
        <v>6</v>
      </c>
      <c r="O897" s="63">
        <f>IF($L$16-L897&lt;=0,$L$16-Table3[[#This Row],[Container finish time from URC (6" default)]]+52,$L$16-L897)</f>
        <v>12</v>
      </c>
      <c r="P897" s="71"/>
      <c r="Q897" s="71"/>
      <c r="R897" s="72"/>
      <c r="S897" s="66" t="s">
        <v>1115</v>
      </c>
    </row>
    <row r="898" spans="1:19" ht="19" customHeight="1" x14ac:dyDescent="0.3">
      <c r="A898" s="120"/>
      <c r="B898" s="110">
        <f>A898*Table3[[#This Row],[PPP]]</f>
        <v>0</v>
      </c>
      <c r="C898" s="47"/>
      <c r="D898" s="44">
        <v>80506</v>
      </c>
      <c r="E898" s="40" t="s">
        <v>123</v>
      </c>
      <c r="F898" s="40" t="s">
        <v>218</v>
      </c>
      <c r="G898" s="40" t="s">
        <v>847</v>
      </c>
      <c r="H898" s="28">
        <v>6</v>
      </c>
      <c r="I898" s="28">
        <v>4</v>
      </c>
      <c r="J898" s="27" t="s">
        <v>1124</v>
      </c>
      <c r="K898" s="27">
        <v>2</v>
      </c>
      <c r="L898" s="28">
        <v>8</v>
      </c>
      <c r="M898" s="27" t="s">
        <v>1115</v>
      </c>
      <c r="N898" s="62">
        <f t="shared" si="19"/>
        <v>6</v>
      </c>
      <c r="O898" s="63">
        <f>IF($L$16-L898&lt;=0,$L$16-Table3[[#This Row],[Container finish time from URC (6" default)]]+52,$L$16-L898)</f>
        <v>12</v>
      </c>
      <c r="P898" s="71"/>
      <c r="Q898" s="71"/>
      <c r="R898" s="72"/>
      <c r="S898" s="66" t="s">
        <v>1115</v>
      </c>
    </row>
    <row r="899" spans="1:19" ht="19" customHeight="1" x14ac:dyDescent="0.3">
      <c r="A899" s="120"/>
      <c r="B899" s="110">
        <f>A899*Table3[[#This Row],[PPP]]</f>
        <v>0</v>
      </c>
      <c r="C899" s="47"/>
      <c r="D899" s="44">
        <v>87146</v>
      </c>
      <c r="E899" s="40" t="s">
        <v>122</v>
      </c>
      <c r="F899" s="40" t="s">
        <v>132</v>
      </c>
      <c r="G899" s="40" t="s">
        <v>844</v>
      </c>
      <c r="H899" s="28">
        <v>4</v>
      </c>
      <c r="I899" s="27" t="s">
        <v>25</v>
      </c>
      <c r="J899" s="27" t="s">
        <v>1124</v>
      </c>
      <c r="K899" s="27">
        <v>1</v>
      </c>
      <c r="L899" s="28">
        <v>9</v>
      </c>
      <c r="M899" s="27" t="s">
        <v>1115</v>
      </c>
      <c r="N899" s="62">
        <f t="shared" si="19"/>
        <v>7</v>
      </c>
      <c r="O899" s="63">
        <f>IF($L$16-L899&lt;=0,$L$16-Table3[[#This Row],[Container finish time from URC (6" default)]]+52,$L$16-L899)</f>
        <v>11</v>
      </c>
      <c r="P899" s="71"/>
      <c r="Q899" s="71"/>
      <c r="R899" s="72"/>
      <c r="S899" s="66" t="s">
        <v>1115</v>
      </c>
    </row>
    <row r="900" spans="1:19" ht="19" customHeight="1" x14ac:dyDescent="0.3">
      <c r="A900" s="120"/>
      <c r="B900" s="110">
        <f>A900*Table3[[#This Row],[PPP]]</f>
        <v>0</v>
      </c>
      <c r="C900" s="47"/>
      <c r="D900" s="44">
        <v>87056</v>
      </c>
      <c r="E900" s="40" t="s">
        <v>123</v>
      </c>
      <c r="F900" s="40" t="s">
        <v>132</v>
      </c>
      <c r="G900" s="40" t="s">
        <v>845</v>
      </c>
      <c r="H900" s="28">
        <v>5</v>
      </c>
      <c r="I900" s="27" t="s">
        <v>25</v>
      </c>
      <c r="J900" s="27" t="s">
        <v>1124</v>
      </c>
      <c r="K900" s="27">
        <v>2</v>
      </c>
      <c r="L900" s="28">
        <v>9</v>
      </c>
      <c r="M900" s="27" t="s">
        <v>1115</v>
      </c>
      <c r="N900" s="62">
        <f t="shared" si="19"/>
        <v>6</v>
      </c>
      <c r="O900" s="63">
        <f>IF($L$16-L900&lt;=0,$L$16-Table3[[#This Row],[Container finish time from URC (6" default)]]+52,$L$16-L900)</f>
        <v>11</v>
      </c>
      <c r="P900" s="71"/>
      <c r="Q900" s="71"/>
      <c r="R900" s="72"/>
      <c r="S900" s="66" t="s">
        <v>1115</v>
      </c>
    </row>
    <row r="901" spans="1:19" ht="19" customHeight="1" x14ac:dyDescent="0.3">
      <c r="A901" s="120"/>
      <c r="B901" s="110">
        <f>A901*Table3[[#This Row],[PPP]]</f>
        <v>0</v>
      </c>
      <c r="C901" s="47"/>
      <c r="D901" s="44">
        <v>72845</v>
      </c>
      <c r="E901" s="40" t="s">
        <v>124</v>
      </c>
      <c r="F901" s="40" t="s">
        <v>219</v>
      </c>
      <c r="G901" s="40" t="s">
        <v>848</v>
      </c>
      <c r="H901" s="28">
        <v>4</v>
      </c>
      <c r="I901" s="27" t="s">
        <v>25</v>
      </c>
      <c r="J901" s="27" t="s">
        <v>1124</v>
      </c>
      <c r="K901" s="27">
        <v>2</v>
      </c>
      <c r="L901" s="28">
        <v>9</v>
      </c>
      <c r="M901" s="27" t="s">
        <v>1115</v>
      </c>
      <c r="N901" s="62">
        <f t="shared" si="19"/>
        <v>7</v>
      </c>
      <c r="O901" s="63">
        <f>IF($L$16-L901&lt;=0,$L$16-Table3[[#This Row],[Container finish time from URC (6" default)]]+52,$L$16-L901)</f>
        <v>11</v>
      </c>
      <c r="P901" s="71"/>
      <c r="Q901" s="71"/>
      <c r="R901" s="72"/>
      <c r="S901" s="66" t="s">
        <v>1115</v>
      </c>
    </row>
    <row r="902" spans="1:19" ht="19" customHeight="1" x14ac:dyDescent="0.3">
      <c r="A902" s="120"/>
      <c r="B902" s="110">
        <f>A902*Table3[[#This Row],[PPP]]</f>
        <v>0</v>
      </c>
      <c r="C902" s="47"/>
      <c r="D902" s="44">
        <v>72838</v>
      </c>
      <c r="E902" s="40" t="s">
        <v>124</v>
      </c>
      <c r="F902" s="40" t="s">
        <v>219</v>
      </c>
      <c r="G902" s="40" t="s">
        <v>849</v>
      </c>
      <c r="H902" s="28">
        <v>4</v>
      </c>
      <c r="I902" s="27" t="s">
        <v>25</v>
      </c>
      <c r="J902" s="27" t="s">
        <v>1124</v>
      </c>
      <c r="K902" s="27">
        <v>2</v>
      </c>
      <c r="L902" s="28">
        <v>9</v>
      </c>
      <c r="M902" s="27" t="s">
        <v>1115</v>
      </c>
      <c r="N902" s="62">
        <f t="shared" si="19"/>
        <v>7</v>
      </c>
      <c r="O902" s="63">
        <f>IF($L$16-L902&lt;=0,$L$16-Table3[[#This Row],[Container finish time from URC (6" default)]]+52,$L$16-L902)</f>
        <v>11</v>
      </c>
      <c r="P902" s="71"/>
      <c r="Q902" s="71"/>
      <c r="R902" s="72"/>
      <c r="S902" s="66" t="s">
        <v>1115</v>
      </c>
    </row>
    <row r="903" spans="1:19" ht="19" customHeight="1" x14ac:dyDescent="0.3">
      <c r="A903" s="120"/>
      <c r="B903" s="110">
        <f>A903*Table3[[#This Row],[PPP]]</f>
        <v>0</v>
      </c>
      <c r="C903" s="47"/>
      <c r="D903" s="44">
        <v>72972</v>
      </c>
      <c r="E903" s="40" t="s">
        <v>125</v>
      </c>
      <c r="F903" s="40" t="s">
        <v>220</v>
      </c>
      <c r="G903" s="40" t="s">
        <v>850</v>
      </c>
      <c r="H903" s="28">
        <v>5</v>
      </c>
      <c r="I903" s="28">
        <v>3</v>
      </c>
      <c r="J903" s="27" t="s">
        <v>1124</v>
      </c>
      <c r="K903" s="28">
        <v>1</v>
      </c>
      <c r="L903" s="28">
        <v>8</v>
      </c>
      <c r="M903" s="28">
        <v>10</v>
      </c>
      <c r="N903" s="62">
        <f t="shared" si="19"/>
        <v>7</v>
      </c>
      <c r="O903" s="63">
        <f>IF($L$16-L903&lt;=0,$L$16-Table3[[#This Row],[Container finish time from URC (6" default)]]+52,$L$16-L903)</f>
        <v>12</v>
      </c>
      <c r="P903" s="71"/>
      <c r="Q903" s="71"/>
      <c r="R903" s="72"/>
      <c r="S903" s="77">
        <f>IF($L$16-M903&lt;=0,$L$16-Table3[DIRECT STICK or "All In" timing            with Callus or Basewell                   (6" default)]+52,$L$16-M903)</f>
        <v>10</v>
      </c>
    </row>
    <row r="904" spans="1:19" ht="19" customHeight="1" x14ac:dyDescent="0.3">
      <c r="A904" s="120"/>
      <c r="B904" s="110">
        <f>A904*Table3[[#This Row],[PPP]]</f>
        <v>0</v>
      </c>
      <c r="C904" s="47"/>
      <c r="D904" s="44">
        <v>72986</v>
      </c>
      <c r="E904" s="40" t="s">
        <v>125</v>
      </c>
      <c r="F904" s="40" t="s">
        <v>220</v>
      </c>
      <c r="G904" s="40" t="s">
        <v>64</v>
      </c>
      <c r="H904" s="28">
        <v>5</v>
      </c>
      <c r="I904" s="28">
        <v>3</v>
      </c>
      <c r="J904" s="27" t="s">
        <v>1124</v>
      </c>
      <c r="K904" s="28">
        <v>1</v>
      </c>
      <c r="L904" s="28">
        <v>8</v>
      </c>
      <c r="M904" s="28">
        <v>10</v>
      </c>
      <c r="N904" s="62">
        <f t="shared" si="19"/>
        <v>7</v>
      </c>
      <c r="O904" s="63">
        <f>IF($L$16-L904&lt;=0,$L$16-Table3[[#This Row],[Container finish time from URC (6" default)]]+52,$L$16-L904)</f>
        <v>12</v>
      </c>
      <c r="P904" s="71"/>
      <c r="Q904" s="71"/>
      <c r="R904" s="72"/>
      <c r="S904" s="77">
        <f>IF($L$16-M904&lt;=0,$L$16-Table3[DIRECT STICK or "All In" timing            with Callus or Basewell                   (6" default)]+52,$L$16-M904)</f>
        <v>10</v>
      </c>
    </row>
    <row r="905" spans="1:19" ht="19" customHeight="1" x14ac:dyDescent="0.3">
      <c r="A905" s="120"/>
      <c r="B905" s="110">
        <f>A905*Table3[[#This Row],[PPP]]</f>
        <v>0</v>
      </c>
      <c r="C905" s="47"/>
      <c r="D905" s="44">
        <v>73041</v>
      </c>
      <c r="E905" s="40" t="s">
        <v>125</v>
      </c>
      <c r="F905" s="40" t="s">
        <v>220</v>
      </c>
      <c r="G905" s="40" t="s">
        <v>43</v>
      </c>
      <c r="H905" s="28">
        <v>5</v>
      </c>
      <c r="I905" s="28">
        <v>3</v>
      </c>
      <c r="J905" s="27" t="s">
        <v>1124</v>
      </c>
      <c r="K905" s="28">
        <v>1</v>
      </c>
      <c r="L905" s="28">
        <v>8</v>
      </c>
      <c r="M905" s="28">
        <v>10</v>
      </c>
      <c r="N905" s="62">
        <f t="shared" si="19"/>
        <v>7</v>
      </c>
      <c r="O905" s="63">
        <f>IF($L$16-L905&lt;=0,$L$16-Table3[[#This Row],[Container finish time from URC (6" default)]]+52,$L$16-L905)</f>
        <v>12</v>
      </c>
      <c r="P905" s="71"/>
      <c r="Q905" s="71"/>
      <c r="R905" s="72"/>
      <c r="S905" s="77">
        <f>IF($L$16-M905&lt;=0,$L$16-Table3[DIRECT STICK or "All In" timing            with Callus or Basewell                   (6" default)]+52,$L$16-M905)</f>
        <v>10</v>
      </c>
    </row>
    <row r="906" spans="1:19" ht="19" customHeight="1" x14ac:dyDescent="0.3">
      <c r="A906" s="120"/>
      <c r="B906" s="110">
        <f>A906*Table3[[#This Row],[PPP]]</f>
        <v>0</v>
      </c>
      <c r="C906" s="47"/>
      <c r="D906" s="44">
        <v>72984</v>
      </c>
      <c r="E906" s="40" t="s">
        <v>125</v>
      </c>
      <c r="F906" s="40" t="s">
        <v>220</v>
      </c>
      <c r="G906" s="40" t="s">
        <v>851</v>
      </c>
      <c r="H906" s="28">
        <v>5</v>
      </c>
      <c r="I906" s="28">
        <v>3</v>
      </c>
      <c r="J906" s="27" t="s">
        <v>1124</v>
      </c>
      <c r="K906" s="28">
        <v>1</v>
      </c>
      <c r="L906" s="28">
        <v>8</v>
      </c>
      <c r="M906" s="28">
        <v>10</v>
      </c>
      <c r="N906" s="62">
        <f t="shared" si="19"/>
        <v>7</v>
      </c>
      <c r="O906" s="63">
        <f>IF($L$16-L906&lt;=0,$L$16-Table3[[#This Row],[Container finish time from URC (6" default)]]+52,$L$16-L906)</f>
        <v>12</v>
      </c>
      <c r="P906" s="71"/>
      <c r="Q906" s="71"/>
      <c r="R906" s="72"/>
      <c r="S906" s="77">
        <f>IF($L$16-M906&lt;=0,$L$16-Table3[DIRECT STICK or "All In" timing            with Callus or Basewell                   (6" default)]+52,$L$16-M906)</f>
        <v>10</v>
      </c>
    </row>
    <row r="907" spans="1:19" ht="19" customHeight="1" x14ac:dyDescent="0.3">
      <c r="A907" s="120"/>
      <c r="B907" s="110">
        <f>A907*Table3[[#This Row],[PPP]]</f>
        <v>0</v>
      </c>
      <c r="C907" s="47"/>
      <c r="D907" s="44">
        <v>73052</v>
      </c>
      <c r="E907" s="40" t="s">
        <v>125</v>
      </c>
      <c r="F907" s="40" t="s">
        <v>221</v>
      </c>
      <c r="G907" s="40" t="s">
        <v>852</v>
      </c>
      <c r="H907" s="28">
        <v>5</v>
      </c>
      <c r="I907" s="28">
        <v>3</v>
      </c>
      <c r="J907" s="27" t="s">
        <v>1124</v>
      </c>
      <c r="K907" s="28">
        <v>1</v>
      </c>
      <c r="L907" s="28">
        <v>8</v>
      </c>
      <c r="M907" s="28">
        <v>10</v>
      </c>
      <c r="N907" s="62">
        <f t="shared" si="19"/>
        <v>7</v>
      </c>
      <c r="O907" s="63">
        <f>IF($L$16-L907&lt;=0,$L$16-Table3[[#This Row],[Container finish time from URC (6" default)]]+52,$L$16-L907)</f>
        <v>12</v>
      </c>
      <c r="P907" s="71"/>
      <c r="Q907" s="71"/>
      <c r="R907" s="72"/>
      <c r="S907" s="77">
        <f>IF($L$16-M907&lt;=0,$L$16-Table3[DIRECT STICK or "All In" timing            with Callus or Basewell                   (6" default)]+52,$L$16-M907)</f>
        <v>10</v>
      </c>
    </row>
    <row r="908" spans="1:19" ht="19" customHeight="1" x14ac:dyDescent="0.3">
      <c r="A908" s="120"/>
      <c r="B908" s="110">
        <f>A908*Table3[[#This Row],[PPP]]</f>
        <v>0</v>
      </c>
      <c r="C908" s="47"/>
      <c r="D908" s="44">
        <v>73057</v>
      </c>
      <c r="E908" s="40" t="s">
        <v>125</v>
      </c>
      <c r="F908" s="40" t="s">
        <v>221</v>
      </c>
      <c r="G908" s="40" t="s">
        <v>853</v>
      </c>
      <c r="H908" s="28">
        <v>5</v>
      </c>
      <c r="I908" s="28">
        <v>3</v>
      </c>
      <c r="J908" s="27" t="s">
        <v>1124</v>
      </c>
      <c r="K908" s="28">
        <v>1</v>
      </c>
      <c r="L908" s="28">
        <v>8</v>
      </c>
      <c r="M908" s="28">
        <v>10</v>
      </c>
      <c r="N908" s="62">
        <f t="shared" si="19"/>
        <v>7</v>
      </c>
      <c r="O908" s="63">
        <f>IF($L$16-L908&lt;=0,$L$16-Table3[[#This Row],[Container finish time from URC (6" default)]]+52,$L$16-L908)</f>
        <v>12</v>
      </c>
      <c r="P908" s="71"/>
      <c r="Q908" s="71"/>
      <c r="R908" s="72"/>
      <c r="S908" s="77">
        <f>IF($L$16-M908&lt;=0,$L$16-Table3[DIRECT STICK or "All In" timing            with Callus or Basewell                   (6" default)]+52,$L$16-M908)</f>
        <v>10</v>
      </c>
    </row>
    <row r="909" spans="1:19" ht="19" customHeight="1" x14ac:dyDescent="0.3">
      <c r="A909" s="120"/>
      <c r="B909" s="110">
        <f>A909*Table3[[#This Row],[PPP]]</f>
        <v>0</v>
      </c>
      <c r="C909" s="47" t="s">
        <v>1020</v>
      </c>
      <c r="D909" s="44">
        <v>72985</v>
      </c>
      <c r="E909" s="40" t="s">
        <v>125</v>
      </c>
      <c r="F909" s="40" t="s">
        <v>221</v>
      </c>
      <c r="G909" s="40" t="s">
        <v>854</v>
      </c>
      <c r="H909" s="28">
        <v>5</v>
      </c>
      <c r="I909" s="28">
        <v>3</v>
      </c>
      <c r="J909" s="27" t="s">
        <v>1124</v>
      </c>
      <c r="K909" s="28">
        <v>1</v>
      </c>
      <c r="L909" s="28">
        <v>8</v>
      </c>
      <c r="M909" s="28">
        <v>10</v>
      </c>
      <c r="N909" s="62">
        <f t="shared" si="19"/>
        <v>7</v>
      </c>
      <c r="O909" s="63">
        <f>IF($L$16-L909&lt;=0,$L$16-Table3[[#This Row],[Container finish time from URC (6" default)]]+52,$L$16-L909)</f>
        <v>12</v>
      </c>
      <c r="P909" s="71"/>
      <c r="Q909" s="71"/>
      <c r="R909" s="72"/>
      <c r="S909" s="77">
        <f>IF($L$16-M909&lt;=0,$L$16-Table3[DIRECT STICK or "All In" timing            with Callus or Basewell                   (6" default)]+52,$L$16-M909)</f>
        <v>10</v>
      </c>
    </row>
    <row r="910" spans="1:19" ht="19" customHeight="1" x14ac:dyDescent="0.3">
      <c r="A910" s="120"/>
      <c r="B910" s="110">
        <f>A910*Table3[[#This Row],[PPP]]</f>
        <v>0</v>
      </c>
      <c r="C910" s="47"/>
      <c r="D910" s="44">
        <v>80240</v>
      </c>
      <c r="E910" s="40" t="s">
        <v>126</v>
      </c>
      <c r="F910" s="40" t="s">
        <v>132</v>
      </c>
      <c r="G910" s="40" t="s">
        <v>855</v>
      </c>
      <c r="H910" s="28">
        <v>4</v>
      </c>
      <c r="I910" s="28">
        <v>3</v>
      </c>
      <c r="J910" s="27" t="s">
        <v>1124</v>
      </c>
      <c r="K910" s="28">
        <v>2</v>
      </c>
      <c r="L910" s="28">
        <v>7</v>
      </c>
      <c r="M910" s="27" t="s">
        <v>1115</v>
      </c>
      <c r="N910" s="62">
        <f t="shared" si="19"/>
        <v>9</v>
      </c>
      <c r="O910" s="63">
        <f>IF($L$16-L910&lt;=0,$L$16-Table3[[#This Row],[Container finish time from URC (6" default)]]+52,$L$16-L910)</f>
        <v>13</v>
      </c>
      <c r="P910" s="71"/>
      <c r="Q910" s="71"/>
      <c r="R910" s="72"/>
      <c r="S910" s="66" t="s">
        <v>1115</v>
      </c>
    </row>
    <row r="911" spans="1:19" ht="19" customHeight="1" x14ac:dyDescent="0.3">
      <c r="A911" s="120"/>
      <c r="B911" s="110">
        <f>A911*Table3[[#This Row],[PPP]]</f>
        <v>0</v>
      </c>
      <c r="C911" s="47"/>
      <c r="D911" s="44">
        <v>69234</v>
      </c>
      <c r="E911" s="40" t="s">
        <v>127</v>
      </c>
      <c r="F911" s="40" t="s">
        <v>132</v>
      </c>
      <c r="G911" s="40" t="s">
        <v>856</v>
      </c>
      <c r="H911" s="28">
        <v>5</v>
      </c>
      <c r="I911" s="27" t="s">
        <v>25</v>
      </c>
      <c r="J911" s="27" t="s">
        <v>1124</v>
      </c>
      <c r="K911" s="27">
        <v>2</v>
      </c>
      <c r="L911" s="28">
        <v>10</v>
      </c>
      <c r="M911" s="27" t="s">
        <v>1115</v>
      </c>
      <c r="N911" s="62">
        <f t="shared" si="19"/>
        <v>5</v>
      </c>
      <c r="O911" s="63">
        <f>IF($L$16-L911&lt;=0,$L$16-Table3[[#This Row],[Container finish time from URC (6" default)]]+52,$L$16-L911)</f>
        <v>10</v>
      </c>
      <c r="P911" s="71"/>
      <c r="Q911" s="71"/>
      <c r="R911" s="72"/>
      <c r="S911" s="66" t="s">
        <v>1115</v>
      </c>
    </row>
    <row r="912" spans="1:19" ht="19" customHeight="1" x14ac:dyDescent="0.3">
      <c r="A912" s="120"/>
      <c r="B912" s="110">
        <f>A912*Table3[[#This Row],[PPP]]</f>
        <v>0</v>
      </c>
      <c r="C912" s="47"/>
      <c r="D912" s="44">
        <v>43048</v>
      </c>
      <c r="E912" s="40" t="s">
        <v>129</v>
      </c>
      <c r="F912" s="40" t="s">
        <v>224</v>
      </c>
      <c r="G912" s="40" t="s">
        <v>76</v>
      </c>
      <c r="H912" s="28">
        <v>3</v>
      </c>
      <c r="I912" s="28">
        <v>3</v>
      </c>
      <c r="J912" s="27" t="s">
        <v>1124</v>
      </c>
      <c r="K912" s="28">
        <v>1</v>
      </c>
      <c r="L912" s="28">
        <v>8</v>
      </c>
      <c r="M912" s="27" t="s">
        <v>1115</v>
      </c>
      <c r="N912" s="62">
        <f t="shared" si="19"/>
        <v>9</v>
      </c>
      <c r="O912" s="63">
        <f>IF($L$16-L912&lt;=0,$L$16-Table3[[#This Row],[Container finish time from URC (6" default)]]+52,$L$16-L912)</f>
        <v>12</v>
      </c>
      <c r="P912" s="71"/>
      <c r="Q912" s="71"/>
      <c r="R912" s="72"/>
      <c r="S912" s="66" t="s">
        <v>1115</v>
      </c>
    </row>
    <row r="913" spans="1:19" ht="19" customHeight="1" x14ac:dyDescent="0.3">
      <c r="A913" s="120"/>
      <c r="B913" s="110">
        <f>A913*Table3[[#This Row],[PPP]]</f>
        <v>0</v>
      </c>
      <c r="C913" s="47"/>
      <c r="D913" s="44">
        <v>42497</v>
      </c>
      <c r="E913" s="40" t="s">
        <v>129</v>
      </c>
      <c r="F913" s="40" t="s">
        <v>224</v>
      </c>
      <c r="G913" s="40" t="s">
        <v>877</v>
      </c>
      <c r="H913" s="28">
        <v>3</v>
      </c>
      <c r="I913" s="28">
        <v>3</v>
      </c>
      <c r="J913" s="27" t="s">
        <v>1124</v>
      </c>
      <c r="K913" s="28">
        <v>1</v>
      </c>
      <c r="L913" s="28">
        <v>8</v>
      </c>
      <c r="M913" s="27" t="s">
        <v>1115</v>
      </c>
      <c r="N913" s="62">
        <f t="shared" si="19"/>
        <v>9</v>
      </c>
      <c r="O913" s="63">
        <f>IF($L$16-L913&lt;=0,$L$16-Table3[[#This Row],[Container finish time from URC (6" default)]]+52,$L$16-L913)</f>
        <v>12</v>
      </c>
      <c r="P913" s="71"/>
      <c r="Q913" s="71"/>
      <c r="R913" s="72"/>
      <c r="S913" s="66" t="s">
        <v>1115</v>
      </c>
    </row>
    <row r="914" spans="1:19" ht="19" customHeight="1" x14ac:dyDescent="0.3">
      <c r="A914" s="120"/>
      <c r="B914" s="110">
        <f>A914*Table3[[#This Row],[PPP]]</f>
        <v>0</v>
      </c>
      <c r="C914" s="47"/>
      <c r="D914" s="44">
        <v>42829</v>
      </c>
      <c r="E914" s="40" t="s">
        <v>129</v>
      </c>
      <c r="F914" s="40" t="s">
        <v>224</v>
      </c>
      <c r="G914" s="40" t="s">
        <v>75</v>
      </c>
      <c r="H914" s="28">
        <v>3</v>
      </c>
      <c r="I914" s="28">
        <v>3</v>
      </c>
      <c r="J914" s="27" t="s">
        <v>1124</v>
      </c>
      <c r="K914" s="28">
        <v>1</v>
      </c>
      <c r="L914" s="28">
        <v>8</v>
      </c>
      <c r="M914" s="27" t="s">
        <v>1115</v>
      </c>
      <c r="N914" s="62">
        <f t="shared" si="19"/>
        <v>9</v>
      </c>
      <c r="O914" s="63">
        <f>IF($L$16-L914&lt;=0,$L$16-Table3[[#This Row],[Container finish time from URC (6" default)]]+52,$L$16-L914)</f>
        <v>12</v>
      </c>
      <c r="P914" s="71"/>
      <c r="Q914" s="71"/>
      <c r="R914" s="72"/>
      <c r="S914" s="66" t="s">
        <v>1115</v>
      </c>
    </row>
    <row r="915" spans="1:19" ht="19" customHeight="1" x14ac:dyDescent="0.3">
      <c r="A915" s="120"/>
      <c r="B915" s="110">
        <f>A915*Table3[[#This Row],[PPP]]</f>
        <v>0</v>
      </c>
      <c r="C915" s="47"/>
      <c r="D915" s="44">
        <v>42326</v>
      </c>
      <c r="E915" s="40" t="s">
        <v>129</v>
      </c>
      <c r="F915" s="40" t="s">
        <v>224</v>
      </c>
      <c r="G915" s="40" t="s">
        <v>878</v>
      </c>
      <c r="H915" s="28">
        <v>3</v>
      </c>
      <c r="I915" s="28">
        <v>3</v>
      </c>
      <c r="J915" s="27" t="s">
        <v>1124</v>
      </c>
      <c r="K915" s="28">
        <v>1</v>
      </c>
      <c r="L915" s="28">
        <v>8</v>
      </c>
      <c r="M915" s="27" t="s">
        <v>1115</v>
      </c>
      <c r="N915" s="62">
        <f t="shared" si="19"/>
        <v>9</v>
      </c>
      <c r="O915" s="63">
        <f>IF($L$16-L915&lt;=0,$L$16-Table3[[#This Row],[Container finish time from URC (6" default)]]+52,$L$16-L915)</f>
        <v>12</v>
      </c>
      <c r="P915" s="71"/>
      <c r="Q915" s="71"/>
      <c r="R915" s="72"/>
      <c r="S915" s="66" t="s">
        <v>1115</v>
      </c>
    </row>
    <row r="916" spans="1:19" ht="19" customHeight="1" x14ac:dyDescent="0.3">
      <c r="A916" s="120"/>
      <c r="B916" s="110">
        <f>A916*Table3[[#This Row],[PPP]]</f>
        <v>0</v>
      </c>
      <c r="C916" s="47"/>
      <c r="D916" s="44">
        <v>42164</v>
      </c>
      <c r="E916" s="40" t="s">
        <v>129</v>
      </c>
      <c r="F916" s="40" t="s">
        <v>224</v>
      </c>
      <c r="G916" s="40" t="s">
        <v>879</v>
      </c>
      <c r="H916" s="28">
        <v>3</v>
      </c>
      <c r="I916" s="28">
        <v>3</v>
      </c>
      <c r="J916" s="27" t="s">
        <v>1124</v>
      </c>
      <c r="K916" s="28">
        <v>1</v>
      </c>
      <c r="L916" s="28">
        <v>8</v>
      </c>
      <c r="M916" s="27" t="s">
        <v>1115</v>
      </c>
      <c r="N916" s="62">
        <f t="shared" si="19"/>
        <v>9</v>
      </c>
      <c r="O916" s="63">
        <f>IF($L$16-L916&lt;=0,$L$16-Table3[[#This Row],[Container finish time from URC (6" default)]]+52,$L$16-L916)</f>
        <v>12</v>
      </c>
      <c r="P916" s="71"/>
      <c r="Q916" s="71"/>
      <c r="R916" s="72"/>
      <c r="S916" s="66" t="s">
        <v>1115</v>
      </c>
    </row>
    <row r="917" spans="1:19" ht="19" customHeight="1" x14ac:dyDescent="0.3">
      <c r="A917" s="120"/>
      <c r="B917" s="110">
        <f>A917*Table3[[#This Row],[PPP]]</f>
        <v>0</v>
      </c>
      <c r="C917" s="47"/>
      <c r="D917" s="44">
        <v>28179</v>
      </c>
      <c r="E917" s="40" t="s">
        <v>129</v>
      </c>
      <c r="F917" s="40" t="s">
        <v>224</v>
      </c>
      <c r="G917" s="40" t="s">
        <v>880</v>
      </c>
      <c r="H917" s="28">
        <v>3</v>
      </c>
      <c r="I917" s="28">
        <v>3</v>
      </c>
      <c r="J917" s="27" t="s">
        <v>1124</v>
      </c>
      <c r="K917" s="28">
        <v>1</v>
      </c>
      <c r="L917" s="28">
        <v>8</v>
      </c>
      <c r="M917" s="27" t="s">
        <v>1115</v>
      </c>
      <c r="N917" s="62">
        <f t="shared" si="19"/>
        <v>9</v>
      </c>
      <c r="O917" s="63">
        <f>IF($L$16-L917&lt;=0,$L$16-Table3[[#This Row],[Container finish time from URC (6" default)]]+52,$L$16-L917)</f>
        <v>12</v>
      </c>
      <c r="P917" s="71"/>
      <c r="Q917" s="71"/>
      <c r="R917" s="72"/>
      <c r="S917" s="66" t="s">
        <v>1115</v>
      </c>
    </row>
    <row r="918" spans="1:19" ht="19" customHeight="1" x14ac:dyDescent="0.3">
      <c r="A918" s="120"/>
      <c r="B918" s="110">
        <f>A918*Table3[[#This Row],[PPP]]</f>
        <v>0</v>
      </c>
      <c r="C918" s="47"/>
      <c r="D918" s="44">
        <v>42349</v>
      </c>
      <c r="E918" s="40" t="s">
        <v>129</v>
      </c>
      <c r="F918" s="40" t="s">
        <v>224</v>
      </c>
      <c r="G918" s="40" t="s">
        <v>881</v>
      </c>
      <c r="H918" s="28">
        <v>3</v>
      </c>
      <c r="I918" s="28">
        <v>3</v>
      </c>
      <c r="J918" s="27" t="s">
        <v>1124</v>
      </c>
      <c r="K918" s="28">
        <v>1</v>
      </c>
      <c r="L918" s="28">
        <v>8</v>
      </c>
      <c r="M918" s="27" t="s">
        <v>1115</v>
      </c>
      <c r="N918" s="62">
        <f t="shared" si="19"/>
        <v>9</v>
      </c>
      <c r="O918" s="63">
        <f>IF($L$16-L918&lt;=0,$L$16-Table3[[#This Row],[Container finish time from URC (6" default)]]+52,$L$16-L918)</f>
        <v>12</v>
      </c>
      <c r="P918" s="71"/>
      <c r="Q918" s="71"/>
      <c r="R918" s="72"/>
      <c r="S918" s="66" t="s">
        <v>1115</v>
      </c>
    </row>
    <row r="919" spans="1:19" ht="19" customHeight="1" x14ac:dyDescent="0.3">
      <c r="A919" s="120"/>
      <c r="B919" s="110">
        <f>A919*Table3[[#This Row],[PPP]]</f>
        <v>0</v>
      </c>
      <c r="C919" s="47"/>
      <c r="D919" s="44">
        <v>43012</v>
      </c>
      <c r="E919" s="40" t="s">
        <v>129</v>
      </c>
      <c r="F919" s="40" t="s">
        <v>224</v>
      </c>
      <c r="G919" s="40" t="s">
        <v>68</v>
      </c>
      <c r="H919" s="28">
        <v>3</v>
      </c>
      <c r="I919" s="28">
        <v>3</v>
      </c>
      <c r="J919" s="27" t="s">
        <v>1124</v>
      </c>
      <c r="K919" s="28">
        <v>1</v>
      </c>
      <c r="L919" s="28">
        <v>8</v>
      </c>
      <c r="M919" s="27" t="s">
        <v>1115</v>
      </c>
      <c r="N919" s="62">
        <f t="shared" si="19"/>
        <v>9</v>
      </c>
      <c r="O919" s="63">
        <f>IF($L$16-L919&lt;=0,$L$16-Table3[[#This Row],[Container finish time from URC (6" default)]]+52,$L$16-L919)</f>
        <v>12</v>
      </c>
      <c r="P919" s="71"/>
      <c r="Q919" s="71"/>
      <c r="R919" s="72"/>
      <c r="S919" s="66" t="s">
        <v>1115</v>
      </c>
    </row>
    <row r="920" spans="1:19" ht="19" customHeight="1" x14ac:dyDescent="0.3">
      <c r="A920" s="120"/>
      <c r="B920" s="110">
        <f>A920*Table3[[#This Row],[PPP]]</f>
        <v>0</v>
      </c>
      <c r="C920" s="47"/>
      <c r="D920" s="44">
        <v>28096</v>
      </c>
      <c r="E920" s="40" t="s">
        <v>129</v>
      </c>
      <c r="F920" s="40" t="s">
        <v>224</v>
      </c>
      <c r="G920" s="40" t="s">
        <v>882</v>
      </c>
      <c r="H920" s="28">
        <v>3</v>
      </c>
      <c r="I920" s="28">
        <v>3</v>
      </c>
      <c r="J920" s="27" t="s">
        <v>1124</v>
      </c>
      <c r="K920" s="28">
        <v>1</v>
      </c>
      <c r="L920" s="28">
        <v>8</v>
      </c>
      <c r="M920" s="27" t="s">
        <v>1115</v>
      </c>
      <c r="N920" s="62">
        <f t="shared" si="19"/>
        <v>9</v>
      </c>
      <c r="O920" s="63">
        <f>IF($L$16-L920&lt;=0,$L$16-Table3[[#This Row],[Container finish time from URC (6" default)]]+52,$L$16-L920)</f>
        <v>12</v>
      </c>
      <c r="P920" s="71"/>
      <c r="Q920" s="71"/>
      <c r="R920" s="72"/>
      <c r="S920" s="66" t="s">
        <v>1115</v>
      </c>
    </row>
    <row r="921" spans="1:19" ht="19" customHeight="1" x14ac:dyDescent="0.3">
      <c r="A921" s="120"/>
      <c r="B921" s="110">
        <f>A921*Table3[[#This Row],[PPP]]</f>
        <v>0</v>
      </c>
      <c r="C921" s="47"/>
      <c r="D921" s="44">
        <v>42198</v>
      </c>
      <c r="E921" s="40" t="s">
        <v>129</v>
      </c>
      <c r="F921" s="40" t="s">
        <v>224</v>
      </c>
      <c r="G921" s="40" t="s">
        <v>883</v>
      </c>
      <c r="H921" s="28">
        <v>3</v>
      </c>
      <c r="I921" s="28">
        <v>3</v>
      </c>
      <c r="J921" s="27" t="s">
        <v>1124</v>
      </c>
      <c r="K921" s="28">
        <v>1</v>
      </c>
      <c r="L921" s="28">
        <v>8</v>
      </c>
      <c r="M921" s="27" t="s">
        <v>1115</v>
      </c>
      <c r="N921" s="62">
        <f t="shared" si="19"/>
        <v>9</v>
      </c>
      <c r="O921" s="63">
        <f>IF($L$16-L921&lt;=0,$L$16-Table3[[#This Row],[Container finish time from URC (6" default)]]+52,$L$16-L921)</f>
        <v>12</v>
      </c>
      <c r="P921" s="71"/>
      <c r="Q921" s="71"/>
      <c r="R921" s="72"/>
      <c r="S921" s="66" t="s">
        <v>1115</v>
      </c>
    </row>
    <row r="922" spans="1:19" ht="19" customHeight="1" x14ac:dyDescent="0.3">
      <c r="A922" s="120"/>
      <c r="B922" s="110">
        <f>A922*Table3[[#This Row],[PPP]]</f>
        <v>0</v>
      </c>
      <c r="C922" s="47"/>
      <c r="D922" s="44">
        <v>28036</v>
      </c>
      <c r="E922" s="40" t="s">
        <v>129</v>
      </c>
      <c r="F922" s="40" t="s">
        <v>224</v>
      </c>
      <c r="G922" s="40" t="s">
        <v>884</v>
      </c>
      <c r="H922" s="28">
        <v>3</v>
      </c>
      <c r="I922" s="28">
        <v>3</v>
      </c>
      <c r="J922" s="27" t="s">
        <v>1124</v>
      </c>
      <c r="K922" s="28">
        <v>1</v>
      </c>
      <c r="L922" s="28">
        <v>8</v>
      </c>
      <c r="M922" s="27" t="s">
        <v>1115</v>
      </c>
      <c r="N922" s="62">
        <f t="shared" si="19"/>
        <v>9</v>
      </c>
      <c r="O922" s="63">
        <f>IF($L$16-L922&lt;=0,$L$16-Table3[[#This Row],[Container finish time from URC (6" default)]]+52,$L$16-L922)</f>
        <v>12</v>
      </c>
      <c r="P922" s="71"/>
      <c r="Q922" s="71"/>
      <c r="R922" s="72"/>
      <c r="S922" s="66" t="s">
        <v>1115</v>
      </c>
    </row>
    <row r="923" spans="1:19" ht="19" customHeight="1" x14ac:dyDescent="0.3">
      <c r="A923" s="120"/>
      <c r="B923" s="110">
        <f>A923*Table3[[#This Row],[PPP]]</f>
        <v>0</v>
      </c>
      <c r="C923" s="47"/>
      <c r="D923" s="44">
        <v>42410</v>
      </c>
      <c r="E923" s="40" t="s">
        <v>129</v>
      </c>
      <c r="F923" s="40" t="s">
        <v>224</v>
      </c>
      <c r="G923" s="40" t="s">
        <v>885</v>
      </c>
      <c r="H923" s="28">
        <v>3</v>
      </c>
      <c r="I923" s="28">
        <v>3</v>
      </c>
      <c r="J923" s="27" t="s">
        <v>1124</v>
      </c>
      <c r="K923" s="28">
        <v>1</v>
      </c>
      <c r="L923" s="28">
        <v>8</v>
      </c>
      <c r="M923" s="27" t="s">
        <v>1115</v>
      </c>
      <c r="N923" s="62">
        <f t="shared" si="19"/>
        <v>9</v>
      </c>
      <c r="O923" s="63">
        <f>IF($L$16-L923&lt;=0,$L$16-Table3[[#This Row],[Container finish time from URC (6" default)]]+52,$L$16-L923)</f>
        <v>12</v>
      </c>
      <c r="P923" s="71"/>
      <c r="Q923" s="71"/>
      <c r="R923" s="72"/>
      <c r="S923" s="66" t="s">
        <v>1115</v>
      </c>
    </row>
    <row r="924" spans="1:19" ht="19" customHeight="1" x14ac:dyDescent="0.3">
      <c r="A924" s="120"/>
      <c r="B924" s="110">
        <f>A924*Table3[[#This Row],[PPP]]</f>
        <v>0</v>
      </c>
      <c r="C924" s="47"/>
      <c r="D924" s="44">
        <v>42322</v>
      </c>
      <c r="E924" s="40" t="s">
        <v>129</v>
      </c>
      <c r="F924" s="40" t="s">
        <v>224</v>
      </c>
      <c r="G924" s="40" t="s">
        <v>67</v>
      </c>
      <c r="H924" s="28">
        <v>3</v>
      </c>
      <c r="I924" s="28">
        <v>3</v>
      </c>
      <c r="J924" s="27" t="s">
        <v>1124</v>
      </c>
      <c r="K924" s="28">
        <v>1</v>
      </c>
      <c r="L924" s="28">
        <v>8</v>
      </c>
      <c r="M924" s="27" t="s">
        <v>1115</v>
      </c>
      <c r="N924" s="62">
        <f t="shared" si="19"/>
        <v>9</v>
      </c>
      <c r="O924" s="63">
        <f>IF($L$16-L924&lt;=0,$L$16-Table3[[#This Row],[Container finish time from URC (6" default)]]+52,$L$16-L924)</f>
        <v>12</v>
      </c>
      <c r="P924" s="71"/>
      <c r="Q924" s="71"/>
      <c r="R924" s="72"/>
      <c r="S924" s="66" t="s">
        <v>1115</v>
      </c>
    </row>
    <row r="925" spans="1:19" ht="19" customHeight="1" x14ac:dyDescent="0.3">
      <c r="A925" s="120"/>
      <c r="B925" s="110">
        <f>A925*Table3[[#This Row],[PPP]]</f>
        <v>0</v>
      </c>
      <c r="C925" s="47"/>
      <c r="D925" s="44">
        <v>42403</v>
      </c>
      <c r="E925" s="40" t="s">
        <v>129</v>
      </c>
      <c r="F925" s="40" t="s">
        <v>225</v>
      </c>
      <c r="G925" s="40" t="s">
        <v>886</v>
      </c>
      <c r="H925" s="28">
        <v>3</v>
      </c>
      <c r="I925" s="28">
        <v>3</v>
      </c>
      <c r="J925" s="27" t="s">
        <v>1124</v>
      </c>
      <c r="K925" s="28">
        <v>1</v>
      </c>
      <c r="L925" s="28">
        <v>8</v>
      </c>
      <c r="M925" s="27" t="s">
        <v>1115</v>
      </c>
      <c r="N925" s="62">
        <f t="shared" si="19"/>
        <v>9</v>
      </c>
      <c r="O925" s="63">
        <f>IF($L$16-L925&lt;=0,$L$16-Table3[[#This Row],[Container finish time from URC (6" default)]]+52,$L$16-L925)</f>
        <v>12</v>
      </c>
      <c r="P925" s="71"/>
      <c r="Q925" s="71"/>
      <c r="R925" s="72"/>
      <c r="S925" s="66" t="s">
        <v>1115</v>
      </c>
    </row>
    <row r="926" spans="1:19" ht="19" customHeight="1" x14ac:dyDescent="0.3">
      <c r="A926" s="120"/>
      <c r="B926" s="110">
        <f>A926*Table3[[#This Row],[PPP]]</f>
        <v>0</v>
      </c>
      <c r="C926" s="47"/>
      <c r="D926" s="44">
        <v>42840</v>
      </c>
      <c r="E926" s="40" t="s">
        <v>129</v>
      </c>
      <c r="F926" s="40" t="s">
        <v>225</v>
      </c>
      <c r="G926" s="40" t="s">
        <v>887</v>
      </c>
      <c r="H926" s="28">
        <v>3</v>
      </c>
      <c r="I926" s="28">
        <v>3</v>
      </c>
      <c r="J926" s="27" t="s">
        <v>1124</v>
      </c>
      <c r="K926" s="28">
        <v>1</v>
      </c>
      <c r="L926" s="28">
        <v>8</v>
      </c>
      <c r="M926" s="27" t="s">
        <v>1115</v>
      </c>
      <c r="N926" s="62">
        <f t="shared" si="19"/>
        <v>9</v>
      </c>
      <c r="O926" s="63">
        <f>IF($L$16-L926&lt;=0,$L$16-Table3[[#This Row],[Container finish time from URC (6" default)]]+52,$L$16-L926)</f>
        <v>12</v>
      </c>
      <c r="P926" s="71"/>
      <c r="Q926" s="71"/>
      <c r="R926" s="72"/>
      <c r="S926" s="66" t="s">
        <v>1115</v>
      </c>
    </row>
    <row r="927" spans="1:19" ht="19" customHeight="1" x14ac:dyDescent="0.3">
      <c r="A927" s="120"/>
      <c r="B927" s="110">
        <f>A927*Table3[[#This Row],[PPP]]</f>
        <v>0</v>
      </c>
      <c r="C927" s="47"/>
      <c r="D927" s="44">
        <v>42455</v>
      </c>
      <c r="E927" s="40" t="s">
        <v>129</v>
      </c>
      <c r="F927" s="40" t="s">
        <v>225</v>
      </c>
      <c r="G927" s="40" t="s">
        <v>888</v>
      </c>
      <c r="H927" s="28">
        <v>3</v>
      </c>
      <c r="I927" s="28">
        <v>3</v>
      </c>
      <c r="J927" s="27" t="s">
        <v>1124</v>
      </c>
      <c r="K927" s="28">
        <v>1</v>
      </c>
      <c r="L927" s="28">
        <v>8</v>
      </c>
      <c r="M927" s="27" t="s">
        <v>1115</v>
      </c>
      <c r="N927" s="62">
        <f t="shared" si="19"/>
        <v>9</v>
      </c>
      <c r="O927" s="63">
        <f>IF($L$16-L927&lt;=0,$L$16-Table3[[#This Row],[Container finish time from URC (6" default)]]+52,$L$16-L927)</f>
        <v>12</v>
      </c>
      <c r="P927" s="71"/>
      <c r="Q927" s="71"/>
      <c r="R927" s="72"/>
      <c r="S927" s="66" t="s">
        <v>1115</v>
      </c>
    </row>
    <row r="928" spans="1:19" ht="19" customHeight="1" x14ac:dyDescent="0.3">
      <c r="A928" s="120"/>
      <c r="B928" s="110">
        <f>A928*Table3[[#This Row],[PPP]]</f>
        <v>0</v>
      </c>
      <c r="C928" s="47"/>
      <c r="D928" s="44">
        <v>42226</v>
      </c>
      <c r="E928" s="40" t="s">
        <v>129</v>
      </c>
      <c r="F928" s="40" t="s">
        <v>225</v>
      </c>
      <c r="G928" s="40" t="s">
        <v>889</v>
      </c>
      <c r="H928" s="28">
        <v>3</v>
      </c>
      <c r="I928" s="28">
        <v>3</v>
      </c>
      <c r="J928" s="27" t="s">
        <v>1124</v>
      </c>
      <c r="K928" s="28">
        <v>1</v>
      </c>
      <c r="L928" s="28">
        <v>8</v>
      </c>
      <c r="M928" s="27" t="s">
        <v>1115</v>
      </c>
      <c r="N928" s="62">
        <f t="shared" si="19"/>
        <v>9</v>
      </c>
      <c r="O928" s="63">
        <f>IF($L$16-L928&lt;=0,$L$16-Table3[[#This Row],[Container finish time from URC (6" default)]]+52,$L$16-L928)</f>
        <v>12</v>
      </c>
      <c r="P928" s="71"/>
      <c r="Q928" s="71"/>
      <c r="R928" s="72"/>
      <c r="S928" s="66" t="s">
        <v>1115</v>
      </c>
    </row>
    <row r="929" spans="1:19" ht="19" customHeight="1" x14ac:dyDescent="0.3">
      <c r="A929" s="120"/>
      <c r="B929" s="110">
        <f>A929*Table3[[#This Row],[PPP]]</f>
        <v>0</v>
      </c>
      <c r="C929" s="47"/>
      <c r="D929" s="44">
        <v>42305</v>
      </c>
      <c r="E929" s="40" t="s">
        <v>129</v>
      </c>
      <c r="F929" s="40" t="s">
        <v>225</v>
      </c>
      <c r="G929" s="40" t="s">
        <v>890</v>
      </c>
      <c r="H929" s="28">
        <v>3</v>
      </c>
      <c r="I929" s="28">
        <v>3</v>
      </c>
      <c r="J929" s="27" t="s">
        <v>1124</v>
      </c>
      <c r="K929" s="28">
        <v>1</v>
      </c>
      <c r="L929" s="28">
        <v>8</v>
      </c>
      <c r="M929" s="27" t="s">
        <v>1115</v>
      </c>
      <c r="N929" s="62">
        <f t="shared" si="19"/>
        <v>9</v>
      </c>
      <c r="O929" s="63">
        <f>IF($L$16-L929&lt;=0,$L$16-Table3[[#This Row],[Container finish time from URC (6" default)]]+52,$L$16-L929)</f>
        <v>12</v>
      </c>
      <c r="P929" s="71"/>
      <c r="Q929" s="71"/>
      <c r="R929" s="72"/>
      <c r="S929" s="66" t="s">
        <v>1115</v>
      </c>
    </row>
    <row r="930" spans="1:19" ht="19" customHeight="1" x14ac:dyDescent="0.3">
      <c r="A930" s="120"/>
      <c r="B930" s="110">
        <f>A930*Table3[[#This Row],[PPP]]</f>
        <v>0</v>
      </c>
      <c r="C930" s="47"/>
      <c r="D930" s="44">
        <v>42887</v>
      </c>
      <c r="E930" s="40" t="s">
        <v>129</v>
      </c>
      <c r="F930" s="40" t="s">
        <v>225</v>
      </c>
      <c r="G930" s="40" t="s">
        <v>891</v>
      </c>
      <c r="H930" s="28">
        <v>3</v>
      </c>
      <c r="I930" s="28">
        <v>3</v>
      </c>
      <c r="J930" s="27" t="s">
        <v>1124</v>
      </c>
      <c r="K930" s="28">
        <v>1</v>
      </c>
      <c r="L930" s="28">
        <v>8</v>
      </c>
      <c r="M930" s="27" t="s">
        <v>1115</v>
      </c>
      <c r="N930" s="62">
        <f t="shared" si="19"/>
        <v>9</v>
      </c>
      <c r="O930" s="63">
        <f>IF($L$16-L930&lt;=0,$L$16-Table3[[#This Row],[Container finish time from URC (6" default)]]+52,$L$16-L930)</f>
        <v>12</v>
      </c>
      <c r="P930" s="71"/>
      <c r="Q930" s="71"/>
      <c r="R930" s="72"/>
      <c r="S930" s="66" t="s">
        <v>1115</v>
      </c>
    </row>
    <row r="931" spans="1:19" ht="19" customHeight="1" x14ac:dyDescent="0.3">
      <c r="A931" s="120"/>
      <c r="B931" s="110">
        <f>A931*Table3[[#This Row],[PPP]]</f>
        <v>0</v>
      </c>
      <c r="C931" s="47"/>
      <c r="D931" s="44">
        <v>42400</v>
      </c>
      <c r="E931" s="40" t="s">
        <v>129</v>
      </c>
      <c r="F931" s="40" t="s">
        <v>225</v>
      </c>
      <c r="G931" s="40" t="s">
        <v>77</v>
      </c>
      <c r="H931" s="28">
        <v>3</v>
      </c>
      <c r="I931" s="28">
        <v>3</v>
      </c>
      <c r="J931" s="27" t="s">
        <v>1124</v>
      </c>
      <c r="K931" s="28">
        <v>1</v>
      </c>
      <c r="L931" s="28">
        <v>8</v>
      </c>
      <c r="M931" s="27" t="s">
        <v>1115</v>
      </c>
      <c r="N931" s="62">
        <f t="shared" si="19"/>
        <v>9</v>
      </c>
      <c r="O931" s="63">
        <f>IF($L$16-L931&lt;=0,$L$16-Table3[[#This Row],[Container finish time from URC (6" default)]]+52,$L$16-L931)</f>
        <v>12</v>
      </c>
      <c r="P931" s="71"/>
      <c r="Q931" s="71"/>
      <c r="R931" s="72"/>
      <c r="S931" s="66" t="s">
        <v>1115</v>
      </c>
    </row>
    <row r="932" spans="1:19" ht="19" customHeight="1" x14ac:dyDescent="0.3">
      <c r="A932" s="120"/>
      <c r="B932" s="110">
        <f>A932*Table3[[#This Row],[PPP]]</f>
        <v>0</v>
      </c>
      <c r="C932" s="47"/>
      <c r="D932" s="44">
        <v>42557</v>
      </c>
      <c r="E932" s="40" t="s">
        <v>129</v>
      </c>
      <c r="F932" s="40" t="s">
        <v>225</v>
      </c>
      <c r="G932" s="40" t="s">
        <v>74</v>
      </c>
      <c r="H932" s="28">
        <v>3</v>
      </c>
      <c r="I932" s="28">
        <v>3</v>
      </c>
      <c r="J932" s="27" t="s">
        <v>1124</v>
      </c>
      <c r="K932" s="28">
        <v>1</v>
      </c>
      <c r="L932" s="28">
        <v>8</v>
      </c>
      <c r="M932" s="27" t="s">
        <v>1115</v>
      </c>
      <c r="N932" s="62">
        <f t="shared" si="19"/>
        <v>9</v>
      </c>
      <c r="O932" s="63">
        <f>IF($L$16-L932&lt;=0,$L$16-Table3[[#This Row],[Container finish time from URC (6" default)]]+52,$L$16-L932)</f>
        <v>12</v>
      </c>
      <c r="P932" s="71"/>
      <c r="Q932" s="71"/>
      <c r="R932" s="72"/>
      <c r="S932" s="66" t="s">
        <v>1115</v>
      </c>
    </row>
    <row r="933" spans="1:19" ht="19" customHeight="1" x14ac:dyDescent="0.3">
      <c r="A933" s="120"/>
      <c r="B933" s="110">
        <f>A933*Table3[[#This Row],[PPP]]</f>
        <v>0</v>
      </c>
      <c r="C933" s="47" t="s">
        <v>1020</v>
      </c>
      <c r="D933" s="44">
        <v>42488</v>
      </c>
      <c r="E933" s="40" t="s">
        <v>129</v>
      </c>
      <c r="F933" s="40" t="s">
        <v>226</v>
      </c>
      <c r="G933" s="40" t="s">
        <v>1119</v>
      </c>
      <c r="H933" s="28">
        <v>3</v>
      </c>
      <c r="I933" s="28">
        <v>3</v>
      </c>
      <c r="J933" s="27" t="s">
        <v>1124</v>
      </c>
      <c r="K933" s="28">
        <v>2</v>
      </c>
      <c r="L933" s="28">
        <v>8</v>
      </c>
      <c r="M933" s="27" t="s">
        <v>1115</v>
      </c>
      <c r="N933" s="62">
        <f t="shared" si="19"/>
        <v>9</v>
      </c>
      <c r="O933" s="63">
        <f>IF($L$16-L933&lt;=0,$L$16-Table3[[#This Row],[Container finish time from URC (6" default)]]+52,$L$16-L933)</f>
        <v>12</v>
      </c>
      <c r="P933" s="71"/>
      <c r="Q933" s="71"/>
      <c r="R933" s="72"/>
      <c r="S933" s="66" t="s">
        <v>1115</v>
      </c>
    </row>
    <row r="934" spans="1:19" ht="19" customHeight="1" x14ac:dyDescent="0.3">
      <c r="A934" s="120"/>
      <c r="B934" s="110">
        <f>A934*Table3[[#This Row],[PPP]]</f>
        <v>0</v>
      </c>
      <c r="C934" s="48" t="s">
        <v>1000</v>
      </c>
      <c r="D934" s="45">
        <v>42292</v>
      </c>
      <c r="E934" s="40" t="s">
        <v>129</v>
      </c>
      <c r="F934" s="40" t="s">
        <v>226</v>
      </c>
      <c r="G934" s="40" t="s">
        <v>1052</v>
      </c>
      <c r="H934" s="28">
        <v>3</v>
      </c>
      <c r="I934" s="27">
        <v>3</v>
      </c>
      <c r="J934" s="27" t="s">
        <v>1124</v>
      </c>
      <c r="K934" s="27">
        <v>2</v>
      </c>
      <c r="L934" s="27">
        <v>8</v>
      </c>
      <c r="M934" s="27" t="s">
        <v>1115</v>
      </c>
      <c r="N934" s="67">
        <f t="shared" si="19"/>
        <v>9</v>
      </c>
      <c r="O934" s="68">
        <f>IF($L$16-L934&lt;=0,$L$16-Table3[[#This Row],[Container finish time from URC (6" default)]]+52,$L$16-L934)</f>
        <v>12</v>
      </c>
      <c r="P934" s="71"/>
      <c r="Q934" s="73"/>
      <c r="R934" s="74"/>
      <c r="S934" s="66" t="s">
        <v>1115</v>
      </c>
    </row>
    <row r="935" spans="1:19" ht="19" customHeight="1" x14ac:dyDescent="0.3">
      <c r="A935" s="120"/>
      <c r="B935" s="110">
        <f>A935*Table3[[#This Row],[PPP]]</f>
        <v>0</v>
      </c>
      <c r="C935" s="47"/>
      <c r="D935" s="44">
        <v>28175</v>
      </c>
      <c r="E935" s="40" t="s">
        <v>129</v>
      </c>
      <c r="F935" s="40" t="s">
        <v>226</v>
      </c>
      <c r="G935" s="40" t="s">
        <v>892</v>
      </c>
      <c r="H935" s="28">
        <v>3</v>
      </c>
      <c r="I935" s="28">
        <v>3</v>
      </c>
      <c r="J935" s="27" t="s">
        <v>1124</v>
      </c>
      <c r="K935" s="28">
        <v>2</v>
      </c>
      <c r="L935" s="28">
        <v>8</v>
      </c>
      <c r="M935" s="27" t="s">
        <v>1115</v>
      </c>
      <c r="N935" s="62">
        <f t="shared" si="19"/>
        <v>9</v>
      </c>
      <c r="O935" s="63">
        <f>IF($L$16-L935&lt;=0,$L$16-Table3[[#This Row],[Container finish time from URC (6" default)]]+52,$L$16-L935)</f>
        <v>12</v>
      </c>
      <c r="P935" s="71"/>
      <c r="Q935" s="71"/>
      <c r="R935" s="72"/>
      <c r="S935" s="66" t="s">
        <v>1115</v>
      </c>
    </row>
    <row r="936" spans="1:19" ht="19" customHeight="1" x14ac:dyDescent="0.3">
      <c r="A936" s="120"/>
      <c r="B936" s="110">
        <f>A936*Table3[[#This Row],[PPP]]</f>
        <v>0</v>
      </c>
      <c r="C936" s="48" t="s">
        <v>1000</v>
      </c>
      <c r="D936" s="45">
        <v>43077</v>
      </c>
      <c r="E936" s="40" t="s">
        <v>129</v>
      </c>
      <c r="F936" s="40" t="s">
        <v>226</v>
      </c>
      <c r="G936" s="40" t="s">
        <v>1053</v>
      </c>
      <c r="H936" s="28">
        <v>3</v>
      </c>
      <c r="I936" s="27">
        <v>3</v>
      </c>
      <c r="J936" s="27" t="s">
        <v>1124</v>
      </c>
      <c r="K936" s="27">
        <v>2</v>
      </c>
      <c r="L936" s="27">
        <v>8</v>
      </c>
      <c r="M936" s="27" t="s">
        <v>1115</v>
      </c>
      <c r="N936" s="67">
        <f t="shared" si="19"/>
        <v>9</v>
      </c>
      <c r="O936" s="68">
        <f>IF($L$16-L936&lt;=0,$L$16-Table3[[#This Row],[Container finish time from URC (6" default)]]+52,$L$16-L936)</f>
        <v>12</v>
      </c>
      <c r="P936" s="71"/>
      <c r="Q936" s="73"/>
      <c r="R936" s="74"/>
      <c r="S936" s="66" t="s">
        <v>1115</v>
      </c>
    </row>
    <row r="937" spans="1:19" ht="19" customHeight="1" x14ac:dyDescent="0.3">
      <c r="A937" s="120"/>
      <c r="B937" s="110">
        <f>A937*Table3[[#This Row],[PPP]]</f>
        <v>0</v>
      </c>
      <c r="C937" s="47"/>
      <c r="D937" s="44">
        <v>42796</v>
      </c>
      <c r="E937" s="40" t="s">
        <v>129</v>
      </c>
      <c r="F937" s="40" t="s">
        <v>226</v>
      </c>
      <c r="G937" s="40" t="s">
        <v>893</v>
      </c>
      <c r="H937" s="28">
        <v>3</v>
      </c>
      <c r="I937" s="28">
        <v>3</v>
      </c>
      <c r="J937" s="27" t="s">
        <v>1124</v>
      </c>
      <c r="K937" s="28">
        <v>2</v>
      </c>
      <c r="L937" s="28">
        <v>8</v>
      </c>
      <c r="M937" s="27" t="s">
        <v>1115</v>
      </c>
      <c r="N937" s="62">
        <f t="shared" si="19"/>
        <v>9</v>
      </c>
      <c r="O937" s="63">
        <f>IF($L$16-L937&lt;=0,$L$16-Table3[[#This Row],[Container finish time from URC (6" default)]]+52,$L$16-L937)</f>
        <v>12</v>
      </c>
      <c r="P937" s="71"/>
      <c r="Q937" s="71"/>
      <c r="R937" s="72"/>
      <c r="S937" s="66" t="s">
        <v>1115</v>
      </c>
    </row>
    <row r="938" spans="1:19" ht="19" customHeight="1" x14ac:dyDescent="0.3">
      <c r="A938" s="120"/>
      <c r="B938" s="110">
        <f>A938*Table3[[#This Row],[PPP]]</f>
        <v>0</v>
      </c>
      <c r="C938" s="47"/>
      <c r="D938" s="44">
        <v>43018</v>
      </c>
      <c r="E938" s="40" t="s">
        <v>129</v>
      </c>
      <c r="F938" s="40" t="s">
        <v>226</v>
      </c>
      <c r="G938" s="40" t="s">
        <v>894</v>
      </c>
      <c r="H938" s="28">
        <v>3</v>
      </c>
      <c r="I938" s="28">
        <v>3</v>
      </c>
      <c r="J938" s="27" t="s">
        <v>1124</v>
      </c>
      <c r="K938" s="28">
        <v>2</v>
      </c>
      <c r="L938" s="28">
        <v>8</v>
      </c>
      <c r="M938" s="27" t="s">
        <v>1115</v>
      </c>
      <c r="N938" s="62">
        <f t="shared" si="19"/>
        <v>9</v>
      </c>
      <c r="O938" s="63">
        <f>IF($L$16-L938&lt;=0,$L$16-Table3[[#This Row],[Container finish time from URC (6" default)]]+52,$L$16-L938)</f>
        <v>12</v>
      </c>
      <c r="P938" s="71"/>
      <c r="Q938" s="71"/>
      <c r="R938" s="72"/>
      <c r="S938" s="66" t="s">
        <v>1115</v>
      </c>
    </row>
    <row r="939" spans="1:19" ht="19" customHeight="1" x14ac:dyDescent="0.3">
      <c r="A939" s="120"/>
      <c r="B939" s="110">
        <f>A939*Table3[[#This Row],[PPP]]</f>
        <v>0</v>
      </c>
      <c r="C939" s="47"/>
      <c r="D939" s="44">
        <v>42228</v>
      </c>
      <c r="E939" s="40" t="s">
        <v>129</v>
      </c>
      <c r="F939" s="40" t="s">
        <v>227</v>
      </c>
      <c r="G939" s="40" t="s">
        <v>895</v>
      </c>
      <c r="H939" s="28">
        <v>3</v>
      </c>
      <c r="I939" s="28">
        <v>3</v>
      </c>
      <c r="J939" s="27" t="s">
        <v>1124</v>
      </c>
      <c r="K939" s="28">
        <v>1</v>
      </c>
      <c r="L939" s="28">
        <v>8</v>
      </c>
      <c r="M939" s="27" t="s">
        <v>1115</v>
      </c>
      <c r="N939" s="62">
        <f t="shared" si="19"/>
        <v>9</v>
      </c>
      <c r="O939" s="63">
        <f>IF($L$16-L939&lt;=0,$L$16-Table3[[#This Row],[Container finish time from URC (6" default)]]+52,$L$16-L939)</f>
        <v>12</v>
      </c>
      <c r="P939" s="71"/>
      <c r="Q939" s="71"/>
      <c r="R939" s="72"/>
      <c r="S939" s="66" t="s">
        <v>1115</v>
      </c>
    </row>
    <row r="940" spans="1:19" ht="19" customHeight="1" x14ac:dyDescent="0.3">
      <c r="A940" s="120"/>
      <c r="B940" s="110">
        <f>A940*Table3[[#This Row],[PPP]]</f>
        <v>0</v>
      </c>
      <c r="C940" s="47"/>
      <c r="D940" s="44">
        <v>42441</v>
      </c>
      <c r="E940" s="40" t="s">
        <v>129</v>
      </c>
      <c r="F940" s="40" t="s">
        <v>227</v>
      </c>
      <c r="G940" s="40" t="s">
        <v>896</v>
      </c>
      <c r="H940" s="28">
        <v>3</v>
      </c>
      <c r="I940" s="28">
        <v>3</v>
      </c>
      <c r="J940" s="27" t="s">
        <v>1124</v>
      </c>
      <c r="K940" s="28">
        <v>1</v>
      </c>
      <c r="L940" s="28">
        <v>8</v>
      </c>
      <c r="M940" s="27" t="s">
        <v>1115</v>
      </c>
      <c r="N940" s="62">
        <f t="shared" si="19"/>
        <v>9</v>
      </c>
      <c r="O940" s="63">
        <f>IF($L$16-L940&lt;=0,$L$16-Table3[[#This Row],[Container finish time from URC (6" default)]]+52,$L$16-L940)</f>
        <v>12</v>
      </c>
      <c r="P940" s="71"/>
      <c r="Q940" s="71"/>
      <c r="R940" s="72"/>
      <c r="S940" s="66" t="s">
        <v>1115</v>
      </c>
    </row>
    <row r="941" spans="1:19" ht="19" customHeight="1" x14ac:dyDescent="0.3">
      <c r="A941" s="120"/>
      <c r="B941" s="110">
        <f>A941*Table3[[#This Row],[PPP]]</f>
        <v>0</v>
      </c>
      <c r="C941" s="47"/>
      <c r="D941" s="44">
        <v>42426</v>
      </c>
      <c r="E941" s="40" t="s">
        <v>129</v>
      </c>
      <c r="F941" s="40" t="s">
        <v>227</v>
      </c>
      <c r="G941" s="40" t="s">
        <v>897</v>
      </c>
      <c r="H941" s="28">
        <v>3</v>
      </c>
      <c r="I941" s="28">
        <v>3</v>
      </c>
      <c r="J941" s="27" t="s">
        <v>1124</v>
      </c>
      <c r="K941" s="28">
        <v>1</v>
      </c>
      <c r="L941" s="28">
        <v>8</v>
      </c>
      <c r="M941" s="27" t="s">
        <v>1115</v>
      </c>
      <c r="N941" s="62">
        <f t="shared" si="19"/>
        <v>9</v>
      </c>
      <c r="O941" s="63">
        <f>IF($L$16-L941&lt;=0,$L$16-Table3[[#This Row],[Container finish time from URC (6" default)]]+52,$L$16-L941)</f>
        <v>12</v>
      </c>
      <c r="P941" s="71"/>
      <c r="Q941" s="71"/>
      <c r="R941" s="72"/>
      <c r="S941" s="66" t="s">
        <v>1115</v>
      </c>
    </row>
    <row r="942" spans="1:19" ht="19" customHeight="1" x14ac:dyDescent="0.3">
      <c r="A942" s="120"/>
      <c r="B942" s="110">
        <f>A942*Table3[[#This Row],[PPP]]</f>
        <v>0</v>
      </c>
      <c r="C942" s="48" t="s">
        <v>1000</v>
      </c>
      <c r="D942" s="45">
        <v>42984</v>
      </c>
      <c r="E942" s="40" t="s">
        <v>129</v>
      </c>
      <c r="F942" s="40" t="s">
        <v>227</v>
      </c>
      <c r="G942" s="40" t="s">
        <v>1054</v>
      </c>
      <c r="H942" s="28">
        <v>3</v>
      </c>
      <c r="I942" s="27">
        <v>3</v>
      </c>
      <c r="J942" s="27" t="s">
        <v>1124</v>
      </c>
      <c r="K942" s="27">
        <v>1</v>
      </c>
      <c r="L942" s="27">
        <v>8</v>
      </c>
      <c r="M942" s="27" t="s">
        <v>1115</v>
      </c>
      <c r="N942" s="67">
        <f t="shared" si="19"/>
        <v>9</v>
      </c>
      <c r="O942" s="68">
        <f>IF($L$16-L942&lt;=0,$L$16-Table3[[#This Row],[Container finish time from URC (6" default)]]+52,$L$16-L942)</f>
        <v>12</v>
      </c>
      <c r="P942" s="71"/>
      <c r="Q942" s="73"/>
      <c r="R942" s="74"/>
      <c r="S942" s="66" t="s">
        <v>1115</v>
      </c>
    </row>
    <row r="943" spans="1:19" ht="19" customHeight="1" x14ac:dyDescent="0.3">
      <c r="A943" s="120"/>
      <c r="B943" s="110">
        <f>A943*Table3[[#This Row],[PPP]]</f>
        <v>0</v>
      </c>
      <c r="C943" s="47"/>
      <c r="D943" s="44">
        <v>28004</v>
      </c>
      <c r="E943" s="40" t="s">
        <v>129</v>
      </c>
      <c r="F943" s="40" t="s">
        <v>227</v>
      </c>
      <c r="G943" s="40" t="s">
        <v>903</v>
      </c>
      <c r="H943" s="28">
        <v>3</v>
      </c>
      <c r="I943" s="28">
        <v>3</v>
      </c>
      <c r="J943" s="27" t="s">
        <v>1124</v>
      </c>
      <c r="K943" s="28">
        <v>1</v>
      </c>
      <c r="L943" s="28">
        <v>8</v>
      </c>
      <c r="M943" s="27" t="s">
        <v>1115</v>
      </c>
      <c r="N943" s="62">
        <f t="shared" si="19"/>
        <v>9</v>
      </c>
      <c r="O943" s="63">
        <f>IF($L$16-L943&lt;=0,$L$16-Table3[[#This Row],[Container finish time from URC (6" default)]]+52,$L$16-L943)</f>
        <v>12</v>
      </c>
      <c r="P943" s="71"/>
      <c r="Q943" s="71"/>
      <c r="R943" s="72"/>
      <c r="S943" s="66" t="s">
        <v>1115</v>
      </c>
    </row>
    <row r="944" spans="1:19" ht="19" customHeight="1" x14ac:dyDescent="0.3">
      <c r="A944" s="120"/>
      <c r="B944" s="110">
        <f>A944*Table3[[#This Row],[PPP]]</f>
        <v>0</v>
      </c>
      <c r="C944" s="48" t="s">
        <v>1000</v>
      </c>
      <c r="D944" s="45">
        <v>43054</v>
      </c>
      <c r="E944" s="40" t="s">
        <v>129</v>
      </c>
      <c r="F944" s="40" t="s">
        <v>227</v>
      </c>
      <c r="G944" s="40" t="s">
        <v>1055</v>
      </c>
      <c r="H944" s="28">
        <v>3</v>
      </c>
      <c r="I944" s="27">
        <v>3</v>
      </c>
      <c r="J944" s="27" t="s">
        <v>1124</v>
      </c>
      <c r="K944" s="27">
        <v>1</v>
      </c>
      <c r="L944" s="27">
        <v>8</v>
      </c>
      <c r="M944" s="27" t="s">
        <v>1115</v>
      </c>
      <c r="N944" s="67">
        <f t="shared" si="19"/>
        <v>9</v>
      </c>
      <c r="O944" s="68">
        <f>IF($L$16-L944&lt;=0,$L$16-Table3[[#This Row],[Container finish time from URC (6" default)]]+52,$L$16-L944)</f>
        <v>12</v>
      </c>
      <c r="P944" s="71"/>
      <c r="Q944" s="73"/>
      <c r="R944" s="74"/>
      <c r="S944" s="66" t="s">
        <v>1115</v>
      </c>
    </row>
    <row r="945" spans="1:19" ht="19" customHeight="1" x14ac:dyDescent="0.3">
      <c r="A945" s="120"/>
      <c r="B945" s="110">
        <f>A945*Table3[[#This Row],[PPP]]</f>
        <v>0</v>
      </c>
      <c r="C945" s="47"/>
      <c r="D945" s="44">
        <v>42968</v>
      </c>
      <c r="E945" s="40" t="s">
        <v>129</v>
      </c>
      <c r="F945" s="40" t="s">
        <v>227</v>
      </c>
      <c r="G945" s="40" t="s">
        <v>904</v>
      </c>
      <c r="H945" s="28">
        <v>4</v>
      </c>
      <c r="I945" s="28">
        <v>3</v>
      </c>
      <c r="J945" s="27" t="s">
        <v>1124</v>
      </c>
      <c r="K945" s="28">
        <v>1</v>
      </c>
      <c r="L945" s="28">
        <v>8</v>
      </c>
      <c r="M945" s="27" t="s">
        <v>1115</v>
      </c>
      <c r="N945" s="62">
        <f t="shared" si="19"/>
        <v>8</v>
      </c>
      <c r="O945" s="63">
        <f>IF($L$16-L945&lt;=0,$L$16-Table3[[#This Row],[Container finish time from URC (6" default)]]+52,$L$16-L945)</f>
        <v>12</v>
      </c>
      <c r="P945" s="71"/>
      <c r="Q945" s="71"/>
      <c r="R945" s="72"/>
      <c r="S945" s="66" t="s">
        <v>1115</v>
      </c>
    </row>
    <row r="946" spans="1:19" ht="19" customHeight="1" x14ac:dyDescent="0.3">
      <c r="A946" s="120"/>
      <c r="B946" s="110">
        <f>A946*Table3[[#This Row],[PPP]]</f>
        <v>0</v>
      </c>
      <c r="C946" s="47"/>
      <c r="D946" s="44">
        <v>73125</v>
      </c>
      <c r="E946" s="40" t="s">
        <v>130</v>
      </c>
      <c r="F946" s="40" t="s">
        <v>228</v>
      </c>
      <c r="G946" s="40" t="s">
        <v>898</v>
      </c>
      <c r="H946" s="28">
        <v>4</v>
      </c>
      <c r="I946" s="28">
        <v>3</v>
      </c>
      <c r="J946" s="27" t="s">
        <v>1124</v>
      </c>
      <c r="K946" s="28">
        <v>2</v>
      </c>
      <c r="L946" s="28">
        <v>9</v>
      </c>
      <c r="M946" s="27" t="s">
        <v>1115</v>
      </c>
      <c r="N946" s="62">
        <f t="shared" si="19"/>
        <v>7</v>
      </c>
      <c r="O946" s="63">
        <f>IF($L$16-L946&lt;=0,$L$16-Table3[[#This Row],[Container finish time from URC (6" default)]]+52,$L$16-L946)</f>
        <v>11</v>
      </c>
      <c r="P946" s="71"/>
      <c r="Q946" s="71"/>
      <c r="R946" s="72"/>
      <c r="S946" s="66" t="s">
        <v>1115</v>
      </c>
    </row>
    <row r="947" spans="1:19" ht="19" customHeight="1" x14ac:dyDescent="0.3">
      <c r="A947" s="120"/>
      <c r="B947" s="110">
        <f>A947*Table3[[#This Row],[PPP]]</f>
        <v>0</v>
      </c>
      <c r="C947" s="47"/>
      <c r="D947" s="44">
        <v>73127</v>
      </c>
      <c r="E947" s="40" t="s">
        <v>131</v>
      </c>
      <c r="F947" s="40" t="s">
        <v>228</v>
      </c>
      <c r="G947" s="40" t="s">
        <v>899</v>
      </c>
      <c r="H947" s="28">
        <v>4</v>
      </c>
      <c r="I947" s="28">
        <v>3</v>
      </c>
      <c r="J947" s="27" t="s">
        <v>1124</v>
      </c>
      <c r="K947" s="28">
        <v>2</v>
      </c>
      <c r="L947" s="28">
        <v>9</v>
      </c>
      <c r="M947" s="27" t="s">
        <v>1115</v>
      </c>
      <c r="N947" s="62">
        <f t="shared" si="19"/>
        <v>7</v>
      </c>
      <c r="O947" s="63">
        <f>IF($L$16-L947&lt;=0,$L$16-Table3[[#This Row],[Container finish time from URC (6" default)]]+52,$L$16-L947)</f>
        <v>11</v>
      </c>
      <c r="P947" s="71"/>
      <c r="Q947" s="71"/>
      <c r="R947" s="72"/>
      <c r="S947" s="66" t="s">
        <v>1115</v>
      </c>
    </row>
    <row r="948" spans="1:19" ht="19" customHeight="1" x14ac:dyDescent="0.3">
      <c r="A948" s="120"/>
      <c r="B948" s="110">
        <f>A948*Table3[[#This Row],[PPP]]</f>
        <v>0</v>
      </c>
      <c r="C948" s="47"/>
      <c r="D948" s="44">
        <v>73128</v>
      </c>
      <c r="E948" s="40" t="s">
        <v>131</v>
      </c>
      <c r="F948" s="40" t="s">
        <v>228</v>
      </c>
      <c r="G948" s="40" t="s">
        <v>900</v>
      </c>
      <c r="H948" s="28">
        <v>4</v>
      </c>
      <c r="I948" s="28">
        <v>3</v>
      </c>
      <c r="J948" s="27" t="s">
        <v>1124</v>
      </c>
      <c r="K948" s="28">
        <v>2</v>
      </c>
      <c r="L948" s="28">
        <v>9</v>
      </c>
      <c r="M948" s="27" t="s">
        <v>1115</v>
      </c>
      <c r="N948" s="62">
        <f t="shared" si="19"/>
        <v>7</v>
      </c>
      <c r="O948" s="63">
        <f>IF($L$16-L948&lt;=0,$L$16-Table3[[#This Row],[Container finish time from URC (6" default)]]+52,$L$16-L948)</f>
        <v>11</v>
      </c>
      <c r="P948" s="71"/>
      <c r="Q948" s="71"/>
      <c r="R948" s="72"/>
      <c r="S948" s="66" t="s">
        <v>1115</v>
      </c>
    </row>
    <row r="949" spans="1:19" ht="19.5" customHeight="1" x14ac:dyDescent="0.3">
      <c r="A949" s="120"/>
      <c r="B949" s="110">
        <f>A949*Table3[[#This Row],[PPP]]</f>
        <v>0</v>
      </c>
      <c r="C949" s="47"/>
      <c r="D949" s="44">
        <v>73129</v>
      </c>
      <c r="E949" s="40" t="s">
        <v>131</v>
      </c>
      <c r="F949" s="40" t="s">
        <v>228</v>
      </c>
      <c r="G949" s="40" t="s">
        <v>901</v>
      </c>
      <c r="H949" s="28">
        <v>4</v>
      </c>
      <c r="I949" s="28">
        <v>3</v>
      </c>
      <c r="J949" s="27" t="s">
        <v>1124</v>
      </c>
      <c r="K949" s="28">
        <v>2</v>
      </c>
      <c r="L949" s="28">
        <v>9</v>
      </c>
      <c r="M949" s="27" t="s">
        <v>1115</v>
      </c>
      <c r="N949" s="62">
        <f t="shared" si="19"/>
        <v>7</v>
      </c>
      <c r="O949" s="63">
        <f>IF($L$16-L949&lt;=0,$L$16-Table3[[#This Row],[Container finish time from URC (6" default)]]+52,$L$16-L949)</f>
        <v>11</v>
      </c>
      <c r="P949" s="71"/>
      <c r="Q949" s="71"/>
      <c r="R949" s="72"/>
      <c r="S949" s="66" t="s">
        <v>1115</v>
      </c>
    </row>
    <row r="950" spans="1:19" ht="19.5" customHeight="1" thickBot="1" x14ac:dyDescent="0.35">
      <c r="A950" s="121"/>
      <c r="B950" s="111">
        <f>A950*Table3[[#This Row],[PPP]]</f>
        <v>0</v>
      </c>
      <c r="C950" s="50"/>
      <c r="D950" s="46">
        <v>73130</v>
      </c>
      <c r="E950" s="43" t="s">
        <v>131</v>
      </c>
      <c r="F950" s="43" t="s">
        <v>228</v>
      </c>
      <c r="G950" s="43" t="s">
        <v>902</v>
      </c>
      <c r="H950" s="32">
        <v>4</v>
      </c>
      <c r="I950" s="32">
        <v>3</v>
      </c>
      <c r="J950" s="36" t="s">
        <v>1124</v>
      </c>
      <c r="K950" s="32">
        <v>2</v>
      </c>
      <c r="L950" s="32">
        <v>9</v>
      </c>
      <c r="M950" s="36" t="s">
        <v>1115</v>
      </c>
      <c r="N950" s="79">
        <f t="shared" si="19"/>
        <v>7</v>
      </c>
      <c r="O950" s="80">
        <f>IF($L$16-L950&lt;=0,$L$16-Table3[[#This Row],[Container finish time from URC (6" default)]]+52,$L$16-L950)</f>
        <v>11</v>
      </c>
      <c r="P950" s="81"/>
      <c r="Q950" s="81"/>
      <c r="R950" s="82"/>
      <c r="S950" s="83" t="s">
        <v>1115</v>
      </c>
    </row>
  </sheetData>
  <sheetProtection sheet="1" selectLockedCells="1" sort="0" autoFilter="0" pivotTables="0"/>
  <mergeCells count="3">
    <mergeCell ref="B16:G16"/>
    <mergeCell ref="J16:K16"/>
    <mergeCell ref="C12:E12"/>
  </mergeCells>
  <pageMargins left="0.25" right="0" top="0.25" bottom="0.25" header="0.3" footer="0.3"/>
  <pageSetup scale="58"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Annuals Timing</vt:lpstr>
      <vt:lpstr>'Annuals Timing'!Print_Area</vt:lpstr>
      <vt:lpstr>'Annuals Timing'!Print_Titles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Addison Rader</dc:creator>
  <cp:lastModifiedBy>Kelly Nicholas</cp:lastModifiedBy>
  <cp:lastPrinted>2024-10-02T11:29:11Z</cp:lastPrinted>
  <dcterms:created xsi:type="dcterms:W3CDTF">2019-04-29T15:10:47Z</dcterms:created>
  <dcterms:modified xsi:type="dcterms:W3CDTF">2025-04-25T16:57:20Z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6e7bf609-db18-40dc-93ee-210faf1e82db</vt:lpwstr>
  </property>
</Properties>
</file>